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defaultThemeVersion="124226"/>
  <mc:AlternateContent xmlns:mc="http://schemas.openxmlformats.org/markup-compatibility/2006">
    <mc:Choice Requires="x15">
      <x15ac:absPath xmlns:x15ac="http://schemas.microsoft.com/office/spreadsheetml/2010/11/ac" url="C:\Users\hastrom\OneDrive - Government Of Prince Edward Island\Desktop\To be published\"/>
    </mc:Choice>
  </mc:AlternateContent>
  <xr:revisionPtr revIDLastSave="68" documentId="8_{BECCACF9-A357-4D20-9945-D22535F34AB4}" xr6:coauthVersionLast="45" xr6:coauthVersionMax="45" xr10:uidLastSave="{A2C54497-B5C0-40A1-A035-283A57379F28}"/>
  <bookViews>
    <workbookView xWindow="-120" yWindow="-120" windowWidth="29040" windowHeight="15840" xr2:uid="{00000000-000D-0000-FFFF-FFFF00000000}"/>
  </bookViews>
  <sheets>
    <sheet name="Instructions" sheetId="4" r:id="rId1"/>
    <sheet name="Compaction Data" sheetId="1" r:id="rId2"/>
    <sheet name="Results" sheetId="5" r:id="rId3"/>
    <sheet name="Calculator V1" sheetId="2" state="hidden"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 i="5" l="1"/>
  <c r="Q14" i="5" l="1"/>
  <c r="R8" i="5" l="1"/>
  <c r="R6" i="5"/>
  <c r="O5" i="2" l="1"/>
  <c r="O9" i="2" l="1"/>
  <c r="D47" i="1" l="1"/>
  <c r="E47" i="1"/>
  <c r="F47" i="1"/>
  <c r="G47" i="1"/>
  <c r="H47" i="1"/>
  <c r="C47" i="1"/>
  <c r="I46" i="1" l="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I8" i="1"/>
  <c r="I7" i="1"/>
  <c r="N19" i="5" l="1"/>
  <c r="Q15" i="2"/>
  <c r="D3" i="2" l="1"/>
  <c r="N20" i="2" l="1"/>
  <c r="Q5" i="2" l="1"/>
  <c r="Q9" i="2"/>
</calcChain>
</file>

<file path=xl/sharedStrings.xml><?xml version="1.0" encoding="utf-8"?>
<sst xmlns="http://schemas.openxmlformats.org/spreadsheetml/2006/main" count="35" uniqueCount="31">
  <si>
    <t>Point</t>
  </si>
  <si>
    <t>Critical compaction</t>
  </si>
  <si>
    <t>Average</t>
  </si>
  <si>
    <t>Field ID:</t>
  </si>
  <si>
    <t>Date:</t>
  </si>
  <si>
    <t>[yyyy/mm/dd]</t>
  </si>
  <si>
    <t>Percentage of measuring points that are above 300 psi in top 18" of soil:</t>
  </si>
  <si>
    <t>Depth (inches)</t>
  </si>
  <si>
    <t>Max PSI</t>
  </si>
  <si>
    <t>Overall Compaction Rating:</t>
  </si>
  <si>
    <t xml:space="preserve"> Surface Compaction (0-6") = </t>
  </si>
  <si>
    <t xml:space="preserve">Subsurface Compaction (6-18")= </t>
  </si>
  <si>
    <t>Highest Value (PSI)</t>
  </si>
  <si>
    <t>Compaction Rating</t>
  </si>
  <si>
    <t>Percentage of measuring points that exceed 300 psi at any depth in top 18" of soil:</t>
  </si>
  <si>
    <t xml:space="preserve">Highest Resistance (PSI) in Soil Surface (0 - 6 ") = </t>
  </si>
  <si>
    <t xml:space="preserve">Highest Resistance (PSI) in Soil Subsurface (6 - 12 ") = </t>
  </si>
  <si>
    <t>Field Compaction Interpretation - How To Use This Tool</t>
  </si>
  <si>
    <r>
      <t>2. Make a copy of this spreadsheet for each field you are sampling.  In the upper left hand corner of the screen, select "File, then "Save As".  Give the file an appropriate title, such as "</t>
    </r>
    <r>
      <rPr>
        <sz val="11"/>
        <rFont val="Calibri"/>
        <family val="2"/>
        <scheme val="minor"/>
      </rPr>
      <t>[</t>
    </r>
    <r>
      <rPr>
        <i/>
        <sz val="11"/>
        <rFont val="Calibri"/>
        <family val="2"/>
        <scheme val="minor"/>
      </rPr>
      <t>Enter Field Name</t>
    </r>
    <r>
      <rPr>
        <sz val="11"/>
        <rFont val="Calibri"/>
        <family val="2"/>
        <scheme val="minor"/>
      </rPr>
      <t>] Compaction Data 2020</t>
    </r>
    <r>
      <rPr>
        <sz val="11"/>
        <color theme="1"/>
        <rFont val="Calibri"/>
        <family val="2"/>
        <scheme val="minor"/>
      </rPr>
      <t>".</t>
    </r>
  </si>
  <si>
    <r>
      <t>3. In the "</t>
    </r>
    <r>
      <rPr>
        <sz val="11"/>
        <color theme="3"/>
        <rFont val="Calibri"/>
        <family val="2"/>
        <scheme val="minor"/>
      </rPr>
      <t>Compaction Data</t>
    </r>
    <r>
      <rPr>
        <sz val="11"/>
        <color theme="1"/>
        <rFont val="Calibri"/>
        <family val="2"/>
        <scheme val="minor"/>
      </rPr>
      <t xml:space="preserve">" tab, found in the bottom left of your screen, enter the Field ID and date of measurement in the appropriate columns. </t>
    </r>
  </si>
  <si>
    <t xml:space="preserve">5. Once you have finished entering the resistance measurements, save the spreadsheet by choosing "File" and "Save". </t>
  </si>
  <si>
    <r>
      <t>6. View the "</t>
    </r>
    <r>
      <rPr>
        <sz val="11"/>
        <color rgb="FFFF0000"/>
        <rFont val="Calibri"/>
        <family val="2"/>
        <scheme val="minor"/>
      </rPr>
      <t>Results</t>
    </r>
    <r>
      <rPr>
        <sz val="11"/>
        <color theme="1"/>
        <rFont val="Calibri"/>
        <family val="2"/>
        <scheme val="minor"/>
      </rPr>
      <t xml:space="preserve">" Tab (bottom left of screen) to view the results. </t>
    </r>
  </si>
  <si>
    <t>4-6"</t>
  </si>
  <si>
    <t>7-9'</t>
  </si>
  <si>
    <t>10-12"</t>
  </si>
  <si>
    <t>13-15"</t>
  </si>
  <si>
    <t>16-18"</t>
  </si>
  <si>
    <t>1-3"</t>
  </si>
  <si>
    <t xml:space="preserve">4. For each point (area) in this field that you measured compaction, enter the highest PSI measurements from your penetrometer pressure gauge readings at each depth range.  There is room for up to 40 points. If you did not sample up to 18 inches in depth, simply leave depths that were not recorded blank.  For any depths that were not sampled, leave the cell blank.  Adding a zero will skew the results. </t>
  </si>
  <si>
    <t>1. For detailed instructions on how to collect compaction data in the field, see "Using Penetrometers to Measure Soil Compaction" factsheet.</t>
  </si>
  <si>
    <t>[insert field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</si>
</sst>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1"/>
      <name val="Calibri"/>
      <family val="2"/>
      <scheme val="minor"/>
    </font>
    <font>
      <sz val="11"/>
      <color theme="1"/>
      <name val="Calibri"/>
      <family val="2"/>
      <scheme val="minor"/>
    </font>
    <font>
      <sz val="11"/>
      <color theme="0" tint="-0.249977111117893"/>
      <name val="Calibri"/>
      <family val="2"/>
      <scheme val="minor"/>
    </font>
    <font>
      <b/>
      <sz val="14"/>
      <color theme="1"/>
      <name val="Calibri"/>
      <family val="2"/>
      <scheme val="minor"/>
    </font>
    <font>
      <b/>
      <sz val="16"/>
      <color theme="1"/>
      <name val="Calibri"/>
      <family val="2"/>
      <scheme val="minor"/>
    </font>
    <font>
      <sz val="16"/>
      <color theme="1"/>
      <name val="Calibri"/>
      <family val="2"/>
      <scheme val="minor"/>
    </font>
    <font>
      <sz val="18"/>
      <color theme="1"/>
      <name val="Calibri"/>
      <family val="2"/>
      <scheme val="minor"/>
    </font>
    <font>
      <sz val="20"/>
      <color theme="1"/>
      <name val="Calibri"/>
      <family val="2"/>
      <scheme val="minor"/>
    </font>
    <font>
      <sz val="24"/>
      <color theme="1"/>
      <name val="Calibri"/>
      <family val="2"/>
      <scheme val="minor"/>
    </font>
    <font>
      <sz val="12"/>
      <color theme="1"/>
      <name val="Calibri"/>
      <family val="2"/>
      <scheme val="minor"/>
    </font>
    <font>
      <b/>
      <sz val="12"/>
      <color theme="1"/>
      <name val="Calibri"/>
      <family val="2"/>
      <scheme val="minor"/>
    </font>
    <font>
      <sz val="11"/>
      <color rgb="FFFF0000"/>
      <name val="Calibri"/>
      <family val="2"/>
      <scheme val="minor"/>
    </font>
    <font>
      <sz val="11"/>
      <name val="Calibri"/>
      <family val="2"/>
      <scheme val="minor"/>
    </font>
    <font>
      <i/>
      <sz val="11"/>
      <name val="Calibri"/>
      <family val="2"/>
      <scheme val="minor"/>
    </font>
    <font>
      <sz val="11"/>
      <color theme="3"/>
      <name val="Calibri"/>
      <family val="2"/>
      <scheme val="minor"/>
    </font>
    <font>
      <sz val="11"/>
      <color theme="0"/>
      <name val="Calibri"/>
      <family val="2"/>
      <scheme val="minor"/>
    </font>
  </fonts>
  <fills count="8">
    <fill>
      <patternFill patternType="none"/>
    </fill>
    <fill>
      <patternFill patternType="gray125"/>
    </fill>
    <fill>
      <patternFill patternType="solid">
        <fgColor theme="9" tint="0.39997558519241921"/>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thin">
        <color indexed="64"/>
      </top>
      <bottom/>
      <diagonal/>
    </border>
    <border>
      <left/>
      <right/>
      <top style="medium">
        <color indexed="64"/>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s>
  <cellStyleXfs count="2">
    <xf numFmtId="0" fontId="0" fillId="0" borderId="0"/>
    <xf numFmtId="9" fontId="2" fillId="0" borderId="0" applyFont="0" applyFill="0" applyBorder="0" applyAlignment="0" applyProtection="0"/>
  </cellStyleXfs>
  <cellXfs count="103">
    <xf numFmtId="0" fontId="0" fillId="0" borderId="0" xfId="0"/>
    <xf numFmtId="0" fontId="0" fillId="0" borderId="1" xfId="0" applyBorder="1"/>
    <xf numFmtId="0" fontId="0" fillId="0" borderId="0" xfId="0" applyFill="1" applyBorder="1"/>
    <xf numFmtId="0" fontId="1" fillId="2" borderId="4" xfId="0" applyFont="1" applyFill="1" applyBorder="1"/>
    <xf numFmtId="0" fontId="3" fillId="0" borderId="0" xfId="0" applyFont="1"/>
    <xf numFmtId="0" fontId="4" fillId="4" borderId="9" xfId="0" applyFont="1" applyFill="1" applyBorder="1" applyAlignment="1"/>
    <xf numFmtId="0" fontId="5" fillId="4" borderId="11" xfId="0" applyFont="1" applyFill="1" applyBorder="1" applyAlignment="1"/>
    <xf numFmtId="0" fontId="1" fillId="5" borderId="6" xfId="0" applyFont="1" applyFill="1" applyBorder="1" applyAlignment="1">
      <alignment horizontal="center"/>
    </xf>
    <xf numFmtId="0" fontId="1" fillId="5" borderId="2" xfId="0" applyFont="1" applyFill="1" applyBorder="1" applyAlignment="1">
      <alignment horizontal="center"/>
    </xf>
    <xf numFmtId="0" fontId="1" fillId="5" borderId="16" xfId="0" applyFont="1" applyFill="1" applyBorder="1" applyAlignment="1">
      <alignment horizontal="center"/>
    </xf>
    <xf numFmtId="0" fontId="1" fillId="2" borderId="5" xfId="0" applyFont="1" applyFill="1" applyBorder="1"/>
    <xf numFmtId="0" fontId="0" fillId="3" borderId="9" xfId="0" applyFill="1" applyBorder="1"/>
    <xf numFmtId="9" fontId="0" fillId="0" borderId="0" xfId="0" applyNumberFormat="1"/>
    <xf numFmtId="0" fontId="5" fillId="4" borderId="17" xfId="0" quotePrefix="1" applyFont="1" applyFill="1" applyBorder="1" applyAlignment="1">
      <alignment vertical="center"/>
    </xf>
    <xf numFmtId="0" fontId="5" fillId="4" borderId="12" xfId="0" quotePrefix="1" applyFont="1" applyFill="1" applyBorder="1" applyAlignment="1">
      <alignment vertical="center"/>
    </xf>
    <xf numFmtId="0" fontId="5" fillId="4" borderId="15" xfId="0" quotePrefix="1" applyFont="1" applyFill="1" applyBorder="1" applyAlignment="1">
      <alignment vertical="center"/>
    </xf>
    <xf numFmtId="0" fontId="5" fillId="4" borderId="14" xfId="0" quotePrefix="1" applyFont="1" applyFill="1" applyBorder="1" applyAlignment="1">
      <alignment vertical="center"/>
    </xf>
    <xf numFmtId="0" fontId="5" fillId="4" borderId="17" xfId="0" quotePrefix="1" applyFont="1" applyFill="1" applyBorder="1" applyAlignment="1">
      <alignment horizontal="center" vertical="center"/>
    </xf>
    <xf numFmtId="0" fontId="1" fillId="5" borderId="19" xfId="0" applyFont="1" applyFill="1" applyBorder="1" applyAlignment="1">
      <alignment horizontal="center"/>
    </xf>
    <xf numFmtId="0" fontId="3" fillId="0" borderId="0" xfId="0" applyFont="1" applyFill="1" applyBorder="1"/>
    <xf numFmtId="0" fontId="0" fillId="0" borderId="20" xfId="0" applyBorder="1"/>
    <xf numFmtId="0" fontId="0" fillId="0" borderId="1" xfId="0" applyFill="1" applyBorder="1"/>
    <xf numFmtId="0" fontId="1" fillId="5" borderId="23" xfId="0" applyFont="1" applyFill="1" applyBorder="1" applyAlignment="1">
      <alignment horizontal="center"/>
    </xf>
    <xf numFmtId="0" fontId="0" fillId="0" borderId="18" xfId="0" applyBorder="1" applyAlignment="1">
      <alignment horizontal="center"/>
    </xf>
    <xf numFmtId="0" fontId="1" fillId="0" borderId="0" xfId="0" applyFont="1" applyFill="1" applyBorder="1" applyAlignment="1"/>
    <xf numFmtId="0" fontId="0" fillId="0" borderId="0" xfId="0" applyFont="1" applyFill="1" applyBorder="1" applyAlignment="1"/>
    <xf numFmtId="0" fontId="0" fillId="0" borderId="0" xfId="0" applyFill="1" applyBorder="1" applyAlignment="1">
      <alignment wrapText="1"/>
    </xf>
    <xf numFmtId="0" fontId="0" fillId="7" borderId="0" xfId="0" applyFill="1" applyBorder="1"/>
    <xf numFmtId="0" fontId="5" fillId="7" borderId="0" xfId="0" applyFont="1" applyFill="1" applyBorder="1" applyAlignment="1">
      <alignment horizontal="left"/>
    </xf>
    <xf numFmtId="0" fontId="0" fillId="7" borderId="0" xfId="0" applyFill="1" applyBorder="1" applyAlignment="1">
      <alignment wrapText="1"/>
    </xf>
    <xf numFmtId="0" fontId="0" fillId="7" borderId="0" xfId="0" applyFont="1" applyFill="1" applyBorder="1" applyAlignment="1">
      <alignment horizontal="left" wrapText="1"/>
    </xf>
    <xf numFmtId="2" fontId="1" fillId="5" borderId="21" xfId="0" applyNumberFormat="1" applyFont="1" applyFill="1" applyBorder="1"/>
    <xf numFmtId="2" fontId="1" fillId="5" borderId="3" xfId="0" applyNumberFormat="1" applyFont="1" applyFill="1" applyBorder="1"/>
    <xf numFmtId="0" fontId="1" fillId="5" borderId="3" xfId="0" applyNumberFormat="1" applyFont="1" applyFill="1" applyBorder="1"/>
    <xf numFmtId="0" fontId="16" fillId="0" borderId="0" xfId="0" applyFont="1"/>
    <xf numFmtId="0" fontId="16" fillId="0" borderId="0" xfId="0" applyFont="1" applyFill="1" applyBorder="1"/>
    <xf numFmtId="0" fontId="0" fillId="4" borderId="17" xfId="0" applyFont="1" applyFill="1" applyBorder="1" applyAlignment="1">
      <alignment horizontal="center"/>
    </xf>
    <xf numFmtId="0" fontId="0" fillId="4" borderId="12" xfId="0" applyFont="1" applyFill="1" applyBorder="1" applyAlignment="1">
      <alignment horizontal="center"/>
    </xf>
    <xf numFmtId="0" fontId="0" fillId="4" borderId="15" xfId="0" applyFill="1" applyBorder="1" applyAlignment="1">
      <alignment horizontal="center"/>
    </xf>
    <xf numFmtId="0" fontId="0" fillId="4" borderId="14" xfId="0" applyFill="1" applyBorder="1" applyAlignment="1">
      <alignment horizontal="center"/>
    </xf>
    <xf numFmtId="0" fontId="1" fillId="5" borderId="9" xfId="0" applyFont="1" applyFill="1" applyBorder="1" applyAlignment="1">
      <alignment horizontal="center" vertical="center"/>
    </xf>
    <xf numFmtId="0" fontId="1" fillId="5" borderId="17" xfId="0" applyFont="1" applyFill="1" applyBorder="1" applyAlignment="1">
      <alignment horizontal="center" vertical="center"/>
    </xf>
    <xf numFmtId="0" fontId="1" fillId="5" borderId="26" xfId="0" applyFont="1" applyFill="1" applyBorder="1" applyAlignment="1">
      <alignment horizontal="center" vertical="center"/>
    </xf>
    <xf numFmtId="0" fontId="6" fillId="0" borderId="9" xfId="0" applyFont="1" applyBorder="1" applyAlignment="1">
      <alignment horizontal="center" vertical="center"/>
    </xf>
    <xf numFmtId="0" fontId="6" fillId="0" borderId="17" xfId="0" applyFont="1" applyBorder="1" applyAlignment="1">
      <alignment horizontal="center" vertical="center"/>
    </xf>
    <xf numFmtId="0" fontId="6" fillId="0" borderId="11" xfId="0" applyFont="1" applyBorder="1" applyAlignment="1">
      <alignment horizontal="center" vertical="center"/>
    </xf>
    <xf numFmtId="0" fontId="6" fillId="0" borderId="15" xfId="0" applyFont="1" applyBorder="1" applyAlignment="1">
      <alignment horizontal="center" vertical="center"/>
    </xf>
    <xf numFmtId="0" fontId="7" fillId="0" borderId="9" xfId="0" applyFont="1" applyBorder="1" applyAlignment="1">
      <alignment horizontal="center" vertical="center"/>
    </xf>
    <xf numFmtId="0" fontId="7" fillId="0" borderId="17" xfId="0" applyFont="1" applyBorder="1" applyAlignment="1">
      <alignment horizontal="center" vertical="center"/>
    </xf>
    <xf numFmtId="0" fontId="7" fillId="0" borderId="12" xfId="0" applyFont="1" applyBorder="1" applyAlignment="1">
      <alignment horizontal="center" vertical="center"/>
    </xf>
    <xf numFmtId="0" fontId="7" fillId="0" borderId="10" xfId="0" applyFont="1" applyBorder="1" applyAlignment="1">
      <alignment horizontal="center" vertical="center"/>
    </xf>
    <xf numFmtId="0" fontId="7" fillId="0" borderId="0" xfId="0" applyFont="1" applyBorder="1" applyAlignment="1">
      <alignment horizontal="center" vertical="center"/>
    </xf>
    <xf numFmtId="0" fontId="7" fillId="0" borderId="13" xfId="0" applyFont="1" applyBorder="1" applyAlignment="1">
      <alignment horizontal="center" vertical="center"/>
    </xf>
    <xf numFmtId="0" fontId="7" fillId="0" borderId="11" xfId="0" applyFont="1" applyBorder="1" applyAlignment="1">
      <alignment horizontal="center" vertical="center"/>
    </xf>
    <xf numFmtId="0" fontId="7" fillId="0" borderId="15" xfId="0" applyFont="1" applyBorder="1" applyAlignment="1">
      <alignment horizontal="center" vertical="center"/>
    </xf>
    <xf numFmtId="0" fontId="7" fillId="0" borderId="14" xfId="0" applyFont="1" applyBorder="1" applyAlignment="1">
      <alignment horizontal="center" vertical="center"/>
    </xf>
    <xf numFmtId="0" fontId="11" fillId="7" borderId="9" xfId="0" applyFont="1" applyFill="1" applyBorder="1" applyAlignment="1">
      <alignment horizontal="center" vertical="center" wrapText="1"/>
    </xf>
    <xf numFmtId="0" fontId="11" fillId="7" borderId="17" xfId="0" applyFont="1" applyFill="1" applyBorder="1" applyAlignment="1">
      <alignment horizontal="center" vertical="center" wrapText="1"/>
    </xf>
    <xf numFmtId="0" fontId="11" fillId="7" borderId="10" xfId="0" applyFont="1" applyFill="1" applyBorder="1" applyAlignment="1">
      <alignment horizontal="center" vertical="center" wrapText="1"/>
    </xf>
    <xf numFmtId="0" fontId="11" fillId="7" borderId="0" xfId="0" applyFont="1" applyFill="1" applyBorder="1" applyAlignment="1">
      <alignment horizontal="center" vertical="center" wrapText="1"/>
    </xf>
    <xf numFmtId="1" fontId="7" fillId="0" borderId="12" xfId="0" applyNumberFormat="1" applyFont="1" applyFill="1" applyBorder="1" applyAlignment="1">
      <alignment horizontal="center" vertical="center"/>
    </xf>
    <xf numFmtId="1" fontId="7" fillId="0" borderId="13" xfId="0" applyNumberFormat="1" applyFont="1" applyFill="1" applyBorder="1" applyAlignment="1">
      <alignment horizontal="center" vertical="center"/>
    </xf>
    <xf numFmtId="0" fontId="10" fillId="6" borderId="9" xfId="0" applyFont="1" applyFill="1" applyBorder="1" applyAlignment="1">
      <alignment horizontal="center" vertical="center" wrapText="1"/>
    </xf>
    <xf numFmtId="0" fontId="10" fillId="6" borderId="17" xfId="0" applyFont="1" applyFill="1" applyBorder="1" applyAlignment="1">
      <alignment horizontal="center" vertical="center" wrapText="1"/>
    </xf>
    <xf numFmtId="0" fontId="10" fillId="6" borderId="12" xfId="0" applyFont="1" applyFill="1" applyBorder="1" applyAlignment="1">
      <alignment horizontal="center" vertical="center" wrapText="1"/>
    </xf>
    <xf numFmtId="0" fontId="10" fillId="6" borderId="10" xfId="0" applyFont="1" applyFill="1" applyBorder="1" applyAlignment="1">
      <alignment horizontal="center" vertical="center" wrapText="1"/>
    </xf>
    <xf numFmtId="0" fontId="10" fillId="6" borderId="0"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11" xfId="0" applyFont="1" applyFill="1" applyBorder="1" applyAlignment="1">
      <alignment horizontal="center" vertical="center" wrapText="1"/>
    </xf>
    <xf numFmtId="0" fontId="10" fillId="6" borderId="15" xfId="0" applyFont="1" applyFill="1" applyBorder="1" applyAlignment="1">
      <alignment horizontal="center" vertical="center" wrapText="1"/>
    </xf>
    <xf numFmtId="0" fontId="10" fillId="6" borderId="14" xfId="0" applyFont="1" applyFill="1" applyBorder="1" applyAlignment="1">
      <alignment horizontal="center" vertical="center" wrapText="1"/>
    </xf>
    <xf numFmtId="9" fontId="9" fillId="0" borderId="9" xfId="1" applyFont="1" applyBorder="1" applyAlignment="1">
      <alignment horizontal="center" vertical="center"/>
    </xf>
    <xf numFmtId="9" fontId="9" fillId="0" borderId="12" xfId="1" applyFont="1" applyBorder="1" applyAlignment="1">
      <alignment horizontal="center" vertical="center"/>
    </xf>
    <xf numFmtId="9" fontId="9" fillId="0" borderId="10" xfId="1" applyFont="1" applyBorder="1" applyAlignment="1">
      <alignment horizontal="center" vertical="center"/>
    </xf>
    <xf numFmtId="9" fontId="9" fillId="0" borderId="13" xfId="1" applyFont="1" applyBorder="1" applyAlignment="1">
      <alignment horizontal="center" vertical="center"/>
    </xf>
    <xf numFmtId="9" fontId="9" fillId="0" borderId="11" xfId="1" applyFont="1" applyBorder="1" applyAlignment="1">
      <alignment horizontal="center" vertical="center"/>
    </xf>
    <xf numFmtId="9" fontId="9" fillId="0" borderId="14" xfId="1" applyFont="1" applyBorder="1" applyAlignment="1">
      <alignment horizontal="center" vertical="center"/>
    </xf>
    <xf numFmtId="0" fontId="4" fillId="6" borderId="9" xfId="0" applyFont="1" applyFill="1" applyBorder="1" applyAlignment="1">
      <alignment horizontal="center" vertical="center" wrapText="1"/>
    </xf>
    <xf numFmtId="0" fontId="4" fillId="6" borderId="17"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11" fillId="7" borderId="11" xfId="0" applyFont="1" applyFill="1" applyBorder="1" applyAlignment="1">
      <alignment horizontal="center" vertical="center" wrapText="1"/>
    </xf>
    <xf numFmtId="0" fontId="11" fillId="7" borderId="15"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5" fillId="4" borderId="17" xfId="0" quotePrefix="1" applyFont="1" applyFill="1" applyBorder="1" applyAlignment="1">
      <alignment horizontal="center" vertical="center"/>
    </xf>
    <xf numFmtId="0" fontId="5" fillId="4" borderId="12" xfId="0" quotePrefix="1" applyFont="1" applyFill="1" applyBorder="1" applyAlignment="1">
      <alignment horizontal="center" vertical="center"/>
    </xf>
    <xf numFmtId="0" fontId="5" fillId="4" borderId="15" xfId="0" quotePrefix="1" applyFont="1" applyFill="1" applyBorder="1" applyAlignment="1">
      <alignment horizontal="center" vertical="center"/>
    </xf>
    <xf numFmtId="0" fontId="5" fillId="4" borderId="14" xfId="0" quotePrefix="1" applyFont="1" applyFill="1" applyBorder="1" applyAlignment="1">
      <alignment horizontal="center" vertical="center"/>
    </xf>
    <xf numFmtId="0" fontId="1" fillId="3" borderId="10" xfId="0" applyFont="1" applyFill="1" applyBorder="1" applyAlignment="1">
      <alignment horizontal="center" vertical="center" wrapText="1"/>
    </xf>
    <xf numFmtId="0" fontId="1" fillId="3" borderId="11" xfId="0" applyFont="1" applyFill="1" applyBorder="1" applyAlignment="1">
      <alignment horizontal="center" vertical="center" wrapText="1"/>
    </xf>
    <xf numFmtId="1" fontId="8" fillId="0" borderId="1" xfId="0" applyNumberFormat="1" applyFont="1" applyBorder="1" applyAlignment="1">
      <alignment horizontal="center" vertical="center"/>
    </xf>
    <xf numFmtId="1" fontId="8" fillId="0" borderId="3" xfId="0" applyNumberFormat="1" applyFont="1" applyBorder="1" applyAlignment="1">
      <alignment horizontal="center" vertical="center"/>
    </xf>
    <xf numFmtId="0" fontId="7" fillId="0" borderId="1" xfId="0" applyFont="1" applyBorder="1" applyAlignment="1">
      <alignment horizontal="center" vertical="center"/>
    </xf>
    <xf numFmtId="0" fontId="7" fillId="0" borderId="7" xfId="0" applyFont="1" applyBorder="1" applyAlignment="1">
      <alignment horizontal="center" vertical="center"/>
    </xf>
    <xf numFmtId="0" fontId="7" fillId="0" borderId="3" xfId="0" applyFont="1" applyBorder="1" applyAlignment="1">
      <alignment horizontal="center" vertical="center"/>
    </xf>
    <xf numFmtId="0" fontId="7" fillId="0" borderId="8" xfId="0" applyFont="1" applyBorder="1" applyAlignment="1">
      <alignment horizontal="center" vertical="center"/>
    </xf>
    <xf numFmtId="0" fontId="1" fillId="3" borderId="2" xfId="0" applyFont="1" applyFill="1" applyBorder="1" applyAlignment="1">
      <alignment horizontal="center" vertical="center" wrapText="1"/>
    </xf>
    <xf numFmtId="0" fontId="1" fillId="3" borderId="22" xfId="0" applyFont="1" applyFill="1" applyBorder="1" applyAlignment="1">
      <alignment horizontal="center"/>
    </xf>
    <xf numFmtId="0" fontId="0" fillId="3" borderId="24" xfId="0" applyFont="1" applyFill="1" applyBorder="1" applyAlignment="1">
      <alignment horizontal="center"/>
    </xf>
    <xf numFmtId="0" fontId="1" fillId="3" borderId="25" xfId="0" applyFont="1" applyFill="1" applyBorder="1" applyAlignment="1">
      <alignment horizontal="center"/>
    </xf>
  </cellXfs>
  <cellStyles count="2">
    <cellStyle name="Normal" xfId="0" builtinId="0"/>
    <cellStyle name="Percent" xfId="1" builtinId="5"/>
  </cellStyles>
  <dxfs count="36">
    <dxf>
      <fill>
        <patternFill>
          <bgColor rgb="FF00FF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0000"/>
        </patternFill>
      </fill>
    </dxf>
    <dxf>
      <fill>
        <patternFill>
          <bgColor theme="0"/>
        </patternFill>
      </fill>
    </dxf>
    <dxf>
      <fill>
        <patternFill>
          <bgColor rgb="FF00FF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7D00"/>
        </patternFill>
      </fill>
    </dxf>
    <dxf>
      <fill>
        <patternFill>
          <bgColor rgb="FFFF0000"/>
        </patternFill>
      </fill>
    </dxf>
    <dxf>
      <fill>
        <patternFill>
          <bgColor theme="0"/>
        </patternFill>
      </fill>
    </dxf>
    <dxf>
      <fill>
        <patternFill>
          <bgColor rgb="FFFF7D00"/>
        </patternFill>
      </fill>
    </dxf>
    <dxf>
      <fill>
        <patternFill>
          <bgColor rgb="FFFF0000"/>
        </patternFill>
      </fill>
    </dxf>
    <dxf>
      <fill>
        <patternFill>
          <bgColor rgb="FF00FF00"/>
        </patternFill>
      </fill>
    </dxf>
    <dxf>
      <fill>
        <patternFill>
          <bgColor rgb="FFFFFF00"/>
        </patternFill>
      </fill>
    </dxf>
    <dxf>
      <fill>
        <patternFill>
          <bgColor theme="0"/>
        </patternFill>
      </fill>
    </dxf>
    <dxf>
      <fill>
        <patternFill>
          <bgColor theme="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FF00"/>
        </patternFill>
      </fill>
    </dxf>
    <dxf>
      <fill>
        <patternFill>
          <bgColor rgb="FFFFFF00"/>
        </patternFill>
      </fill>
    </dxf>
    <dxf>
      <fill>
        <patternFill>
          <bgColor rgb="FFFF7D00"/>
        </patternFill>
      </fill>
    </dxf>
    <dxf>
      <fill>
        <patternFill>
          <bgColor rgb="FFFF0000"/>
        </patternFill>
      </fill>
    </dxf>
    <dxf>
      <fill>
        <patternFill>
          <bgColor theme="0"/>
        </patternFill>
      </fill>
    </dxf>
    <dxf>
      <fill>
        <patternFill>
          <bgColor rgb="FFFF7D00"/>
        </patternFill>
      </fill>
    </dxf>
    <dxf>
      <fill>
        <patternFill>
          <bgColor rgb="FFFF0000"/>
        </patternFill>
      </fill>
    </dxf>
    <dxf>
      <fill>
        <patternFill>
          <bgColor rgb="FF00FF00"/>
        </patternFill>
      </fill>
    </dxf>
    <dxf>
      <fill>
        <patternFill>
          <bgColor rgb="FFFFFF00"/>
        </patternFill>
      </fill>
    </dxf>
  </dxfs>
  <tableStyles count="0" defaultTableStyle="TableStyleMedium9" defaultPivotStyle="PivotStyleLight16"/>
  <colors>
    <mruColors>
      <color rgb="FFFF0000"/>
      <color rgb="FF00FF00"/>
      <color rgb="FFF8696B"/>
      <color rgb="FF63BE7B"/>
      <color rgb="FFFFFF00"/>
      <color rgb="FFFF7D0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Results!$D$2</c:f>
          <c:strCache>
            <c:ptCount val="1"/>
            <c:pt idx="0">
              <c:v>[insert field name]</c:v>
            </c:pt>
          </c:strCache>
        </c:strRef>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7656611195944076E-2"/>
          <c:y val="7.7894759495644075E-2"/>
          <c:w val="0.64103206047798789"/>
          <c:h val="0.75810405860188845"/>
        </c:manualLayout>
      </c:layout>
      <c:lineChart>
        <c:grouping val="standard"/>
        <c:varyColors val="0"/>
        <c:ser>
          <c:idx val="2"/>
          <c:order val="0"/>
          <c:tx>
            <c:v>Severe Compaction</c:v>
          </c:tx>
          <c:spPr>
            <a:ln w="28575" cap="rnd">
              <a:solidFill>
                <a:srgbClr val="FF0000"/>
              </a:solidFill>
              <a:prstDash val="sysDash"/>
              <a:round/>
            </a:ln>
            <a:effectLst/>
          </c:spPr>
          <c:marker>
            <c:symbol val="none"/>
          </c:marker>
          <c:cat>
            <c:strRef>
              <c:extLst>
                <c:ext xmlns:c15="http://schemas.microsoft.com/office/drawing/2012/chart" uri="{02D57815-91ED-43cb-92C2-25804820EDAC}">
                  <c15:fullRef>
                    <c15:sqref>'Compaction Data'!$C$6:$H$6</c15:sqref>
                  </c15:fullRef>
                </c:ext>
              </c:extLst>
              <c:f>'Compaction Data'!$C$6:$H$6</c:f>
              <c:strCache>
                <c:ptCount val="6"/>
                <c:pt idx="0">
                  <c:v>1-3"</c:v>
                </c:pt>
                <c:pt idx="1">
                  <c:v>4-6"</c:v>
                </c:pt>
                <c:pt idx="2">
                  <c:v>7-9'</c:v>
                </c:pt>
                <c:pt idx="3">
                  <c:v>10-12"</c:v>
                </c:pt>
                <c:pt idx="4">
                  <c:v>13-15"</c:v>
                </c:pt>
                <c:pt idx="5">
                  <c:v>16-18"</c:v>
                </c:pt>
              </c:strCache>
            </c:strRef>
          </c:cat>
          <c:val>
            <c:numRef>
              <c:extLst>
                <c:ext xmlns:c15="http://schemas.microsoft.com/office/drawing/2012/chart" uri="{02D57815-91ED-43cb-92C2-25804820EDAC}">
                  <c15:fullRef>
                    <c15:sqref>Results!$W$3:$W$20</c15:sqref>
                  </c15:fullRef>
                </c:ext>
              </c:extLst>
              <c:f>Results!$W$3:$W$8</c:f>
              <c:numCache>
                <c:formatCode>General</c:formatCode>
                <c:ptCount val="6"/>
                <c:pt idx="0">
                  <c:v>300</c:v>
                </c:pt>
                <c:pt idx="1">
                  <c:v>300</c:v>
                </c:pt>
                <c:pt idx="2">
                  <c:v>300</c:v>
                </c:pt>
                <c:pt idx="3">
                  <c:v>300</c:v>
                </c:pt>
                <c:pt idx="4">
                  <c:v>300</c:v>
                </c:pt>
                <c:pt idx="5">
                  <c:v>300</c:v>
                </c:pt>
              </c:numCache>
            </c:numRef>
          </c:val>
          <c:smooth val="0"/>
          <c:extLst>
            <c:ext xmlns:c16="http://schemas.microsoft.com/office/drawing/2014/chart" uri="{C3380CC4-5D6E-409C-BE32-E72D297353CC}">
              <c16:uniqueId val="{00000000-E5E0-477A-AE6E-B0E52CC5811E}"/>
            </c:ext>
          </c:extLst>
        </c:ser>
        <c:ser>
          <c:idx val="1"/>
          <c:order val="1"/>
          <c:tx>
            <c:v>High Compaction</c:v>
          </c:tx>
          <c:spPr>
            <a:ln w="28575" cap="rnd">
              <a:solidFill>
                <a:schemeClr val="accent4"/>
              </a:solidFill>
              <a:prstDash val="sysDash"/>
              <a:round/>
            </a:ln>
            <a:effectLst/>
          </c:spPr>
          <c:marker>
            <c:symbol val="none"/>
          </c:marker>
          <c:cat>
            <c:strLit>
              <c:ptCount val="6"/>
              <c:pt idx="0">
                <c:v>1-3"</c:v>
              </c:pt>
              <c:pt idx="1">
                <c:v>4-6"</c:v>
              </c:pt>
              <c:pt idx="2">
                <c:v>7-9'</c:v>
              </c:pt>
              <c:pt idx="3">
                <c:v>10-12"</c:v>
              </c:pt>
              <c:pt idx="4">
                <c:v>13-15"</c:v>
              </c:pt>
              <c:pt idx="5">
                <c:v>16-18"</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Results!$V$3:$V$20</c15:sqref>
                  </c15:fullRef>
                </c:ext>
              </c:extLst>
              <c:f>Results!$V$3:$V$8</c:f>
              <c:numCache>
                <c:formatCode>General</c:formatCode>
                <c:ptCount val="6"/>
                <c:pt idx="0">
                  <c:v>200</c:v>
                </c:pt>
                <c:pt idx="1">
                  <c:v>200</c:v>
                </c:pt>
                <c:pt idx="2">
                  <c:v>200</c:v>
                </c:pt>
                <c:pt idx="3">
                  <c:v>200</c:v>
                </c:pt>
                <c:pt idx="4">
                  <c:v>200</c:v>
                </c:pt>
                <c:pt idx="5">
                  <c:v>200</c:v>
                </c:pt>
              </c:numCache>
            </c:numRef>
          </c:val>
          <c:smooth val="0"/>
          <c:extLst>
            <c:ext xmlns:c16="http://schemas.microsoft.com/office/drawing/2014/chart" uri="{C3380CC4-5D6E-409C-BE32-E72D297353CC}">
              <c16:uniqueId val="{00000001-E5E0-477A-AE6E-B0E52CC5811E}"/>
            </c:ext>
          </c:extLst>
        </c:ser>
        <c:ser>
          <c:idx val="3"/>
          <c:order val="2"/>
          <c:tx>
            <c:v>Moderate Compaction</c:v>
          </c:tx>
          <c:spPr>
            <a:ln w="28575" cap="rnd">
              <a:solidFill>
                <a:schemeClr val="accent3"/>
              </a:solidFill>
              <a:prstDash val="sysDash"/>
              <a:round/>
            </a:ln>
            <a:effectLst/>
          </c:spPr>
          <c:marker>
            <c:symbol val="none"/>
          </c:marker>
          <c:cat>
            <c:strLit>
              <c:ptCount val="6"/>
              <c:pt idx="0">
                <c:v>1-3"</c:v>
              </c:pt>
              <c:pt idx="1">
                <c:v>4-6"</c:v>
              </c:pt>
              <c:pt idx="2">
                <c:v>7-9'</c:v>
              </c:pt>
              <c:pt idx="3">
                <c:v>10-12"</c:v>
              </c:pt>
              <c:pt idx="4">
                <c:v>13-15"</c:v>
              </c:pt>
              <c:pt idx="5">
                <c:v>16-18"</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Results!$U$3:$U$20</c15:sqref>
                  </c15:fullRef>
                </c:ext>
              </c:extLst>
              <c:f>Results!$U$3:$U$8</c:f>
              <c:numCache>
                <c:formatCode>General</c:formatCode>
                <c:ptCount val="6"/>
                <c:pt idx="0">
                  <c:v>150</c:v>
                </c:pt>
                <c:pt idx="1">
                  <c:v>150</c:v>
                </c:pt>
                <c:pt idx="2">
                  <c:v>150</c:v>
                </c:pt>
                <c:pt idx="3">
                  <c:v>150</c:v>
                </c:pt>
                <c:pt idx="4">
                  <c:v>150</c:v>
                </c:pt>
                <c:pt idx="5">
                  <c:v>150</c:v>
                </c:pt>
              </c:numCache>
            </c:numRef>
          </c:val>
          <c:smooth val="0"/>
          <c:extLst>
            <c:ext xmlns:c16="http://schemas.microsoft.com/office/drawing/2014/chart" uri="{C3380CC4-5D6E-409C-BE32-E72D297353CC}">
              <c16:uniqueId val="{00000002-E5E0-477A-AE6E-B0E52CC5811E}"/>
            </c:ext>
          </c:extLst>
        </c:ser>
        <c:ser>
          <c:idx val="0"/>
          <c:order val="3"/>
          <c:tx>
            <c:strRef>
              <c:f>Results!$D$2</c:f>
              <c:strCache>
                <c:ptCount val="1"/>
                <c:pt idx="0">
                  <c:v>[insert field name]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Lit>
              <c:ptCount val="6"/>
              <c:pt idx="0">
                <c:v>1-3"</c:v>
              </c:pt>
              <c:pt idx="1">
                <c:v>4-6"</c:v>
              </c:pt>
              <c:pt idx="2">
                <c:v>7-9'</c:v>
              </c:pt>
              <c:pt idx="3">
                <c:v>10-12"</c:v>
              </c:pt>
              <c:pt idx="4">
                <c:v>13-15"</c:v>
              </c:pt>
              <c:pt idx="5">
                <c:v>16-18"</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'Compaction Data'!$C$47:$H$47</c15:sqref>
                  </c15:fullRef>
                </c:ext>
              </c:extLst>
              <c:f>'Compaction Data'!$C$47:$H$47</c:f>
              <c:numCache>
                <c:formatCode>General</c:formatCode>
                <c:ptCount val="6"/>
                <c:pt idx="0">
                  <c:v>#N/A</c:v>
                </c:pt>
                <c:pt idx="1">
                  <c:v>#N/A</c:v>
                </c:pt>
                <c:pt idx="2">
                  <c:v>#N/A</c:v>
                </c:pt>
                <c:pt idx="3">
                  <c:v>#N/A</c:v>
                </c:pt>
                <c:pt idx="4">
                  <c:v>#N/A</c:v>
                </c:pt>
                <c:pt idx="5">
                  <c:v>#N/A</c:v>
                </c:pt>
              </c:numCache>
            </c:numRef>
          </c:val>
          <c:smooth val="0"/>
          <c:extLst>
            <c:ext xmlns:c16="http://schemas.microsoft.com/office/drawing/2014/chart" uri="{C3380CC4-5D6E-409C-BE32-E72D297353CC}">
              <c16:uniqueId val="{00000003-E5E0-477A-AE6E-B0E52CC5811E}"/>
            </c:ext>
          </c:extLst>
        </c:ser>
        <c:dLbls>
          <c:showLegendKey val="0"/>
          <c:showVal val="0"/>
          <c:showCatName val="0"/>
          <c:showSerName val="0"/>
          <c:showPercent val="0"/>
          <c:showBubbleSize val="0"/>
        </c:dLbls>
        <c:smooth val="0"/>
        <c:axId val="367537552"/>
        <c:axId val="368516688"/>
      </c:lineChart>
      <c:catAx>
        <c:axId val="367537552"/>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Penetrometer Depth (inches)</a:t>
                </a:r>
              </a:p>
            </c:rich>
          </c:tx>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cross"/>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368516688"/>
        <c:crosses val="autoZero"/>
        <c:auto val="1"/>
        <c:lblAlgn val="ctr"/>
        <c:lblOffset val="100"/>
        <c:noMultiLvlLbl val="0"/>
      </c:catAx>
      <c:valAx>
        <c:axId val="368516688"/>
        <c:scaling>
          <c:orientation val="minMax"/>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Average Pounds</a:t>
                </a:r>
                <a:r>
                  <a:rPr lang="en-US" b="1" baseline="0"/>
                  <a:t> per square inch (PSI)</a:t>
                </a:r>
                <a:endParaRPr lang="en-US" b="1"/>
              </a:p>
            </c:rich>
          </c:tx>
          <c:layout>
            <c:manualLayout>
              <c:xMode val="edge"/>
              <c:yMode val="edge"/>
              <c:x val="1.2436152805485561E-2"/>
              <c:y val="0.18431014762953118"/>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367537552"/>
        <c:crosses val="autoZero"/>
        <c:crossBetween val="between"/>
      </c:valAx>
      <c:spPr>
        <a:noFill/>
        <a:ln>
          <a:noFill/>
        </a:ln>
        <a:effectLst/>
      </c:spPr>
    </c:plotArea>
    <c:legend>
      <c:legendPos val="r"/>
      <c:layout>
        <c:manualLayout>
          <c:xMode val="edge"/>
          <c:yMode val="edge"/>
          <c:x val="0.74255124060062216"/>
          <c:y val="0.21955321527492611"/>
          <c:w val="0.24856574613605992"/>
          <c:h val="0.27471670984410756"/>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accent6">
        <a:lumMod val="20000"/>
        <a:lumOff val="80000"/>
      </a:schemeClr>
    </a:solidFill>
    <a:ln w="1905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'Calculator V1'!$D$3</c:f>
          <c:strCache>
            <c:ptCount val="1"/>
            <c:pt idx="0">
              <c:v>[insert field name]</c:v>
            </c:pt>
          </c:strCache>
        </c:strRef>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2"/>
          <c:order val="0"/>
          <c:tx>
            <c:v>Severe Compaction Effects</c:v>
          </c:tx>
          <c:spPr>
            <a:ln w="28575" cap="rnd">
              <a:solidFill>
                <a:srgbClr val="FF0000"/>
              </a:solidFill>
              <a:prstDash val="sysDash"/>
              <a:round/>
            </a:ln>
            <a:effectLst/>
          </c:spPr>
          <c:marker>
            <c:symbol val="none"/>
          </c:marker>
          <c:cat>
            <c:strRef>
              <c:f>'Compaction Data'!$C$6:$H$6</c:f>
              <c:strCache>
                <c:ptCount val="6"/>
                <c:pt idx="0">
                  <c:v>1-3"</c:v>
                </c:pt>
                <c:pt idx="1">
                  <c:v>4-6"</c:v>
                </c:pt>
                <c:pt idx="2">
                  <c:v>7-9'</c:v>
                </c:pt>
                <c:pt idx="3">
                  <c:v>10-12"</c:v>
                </c:pt>
                <c:pt idx="4">
                  <c:v>13-15"</c:v>
                </c:pt>
                <c:pt idx="5">
                  <c:v>16-18"</c:v>
                </c:pt>
              </c:strCache>
            </c:strRef>
          </c:cat>
          <c:val>
            <c:numRef>
              <c:f>'Calculator V1'!$W$4:$W$21</c:f>
              <c:numCache>
                <c:formatCode>General</c:formatCode>
                <c:ptCount val="18"/>
                <c:pt idx="0">
                  <c:v>300</c:v>
                </c:pt>
                <c:pt idx="1">
                  <c:v>300</c:v>
                </c:pt>
                <c:pt idx="2">
                  <c:v>300</c:v>
                </c:pt>
                <c:pt idx="3">
                  <c:v>300</c:v>
                </c:pt>
                <c:pt idx="4">
                  <c:v>300</c:v>
                </c:pt>
                <c:pt idx="5">
                  <c:v>300</c:v>
                </c:pt>
                <c:pt idx="6">
                  <c:v>300</c:v>
                </c:pt>
                <c:pt idx="7">
                  <c:v>300</c:v>
                </c:pt>
                <c:pt idx="8">
                  <c:v>300</c:v>
                </c:pt>
                <c:pt idx="9">
                  <c:v>300</c:v>
                </c:pt>
                <c:pt idx="10">
                  <c:v>300</c:v>
                </c:pt>
                <c:pt idx="11">
                  <c:v>300</c:v>
                </c:pt>
                <c:pt idx="12">
                  <c:v>300</c:v>
                </c:pt>
                <c:pt idx="13">
                  <c:v>300</c:v>
                </c:pt>
                <c:pt idx="14">
                  <c:v>300</c:v>
                </c:pt>
                <c:pt idx="15">
                  <c:v>300</c:v>
                </c:pt>
                <c:pt idx="16">
                  <c:v>300</c:v>
                </c:pt>
                <c:pt idx="17">
                  <c:v>300</c:v>
                </c:pt>
              </c:numCache>
            </c:numRef>
          </c:val>
          <c:smooth val="0"/>
          <c:extLst>
            <c:ext xmlns:c16="http://schemas.microsoft.com/office/drawing/2014/chart" uri="{C3380CC4-5D6E-409C-BE32-E72D297353CC}">
              <c16:uniqueId val="{00000003-33FF-4173-8B1C-85DCD2F04D53}"/>
            </c:ext>
          </c:extLst>
        </c:ser>
        <c:ser>
          <c:idx val="1"/>
          <c:order val="1"/>
          <c:tx>
            <c:v>High Compaction</c:v>
          </c:tx>
          <c:spPr>
            <a:ln w="28575" cap="rnd">
              <a:solidFill>
                <a:schemeClr val="accent4"/>
              </a:solidFill>
              <a:prstDash val="sysDash"/>
              <a:round/>
            </a:ln>
            <a:effectLst/>
          </c:spPr>
          <c:marker>
            <c:symbol val="none"/>
          </c:marker>
          <c:val>
            <c:numRef>
              <c:f>'Calculator V1'!$V$4:$V$21</c:f>
              <c:numCache>
                <c:formatCode>General</c:formatCode>
                <c:ptCount val="18"/>
                <c:pt idx="0">
                  <c:v>200</c:v>
                </c:pt>
                <c:pt idx="1">
                  <c:v>200</c:v>
                </c:pt>
                <c:pt idx="2">
                  <c:v>200</c:v>
                </c:pt>
                <c:pt idx="3">
                  <c:v>200</c:v>
                </c:pt>
                <c:pt idx="4">
                  <c:v>200</c:v>
                </c:pt>
                <c:pt idx="5">
                  <c:v>200</c:v>
                </c:pt>
                <c:pt idx="6">
                  <c:v>200</c:v>
                </c:pt>
                <c:pt idx="7">
                  <c:v>200</c:v>
                </c:pt>
                <c:pt idx="8">
                  <c:v>200</c:v>
                </c:pt>
                <c:pt idx="9">
                  <c:v>200</c:v>
                </c:pt>
                <c:pt idx="10">
                  <c:v>200</c:v>
                </c:pt>
                <c:pt idx="11">
                  <c:v>200</c:v>
                </c:pt>
                <c:pt idx="12">
                  <c:v>200</c:v>
                </c:pt>
                <c:pt idx="13">
                  <c:v>200</c:v>
                </c:pt>
                <c:pt idx="14">
                  <c:v>200</c:v>
                </c:pt>
                <c:pt idx="15">
                  <c:v>200</c:v>
                </c:pt>
                <c:pt idx="16">
                  <c:v>200</c:v>
                </c:pt>
                <c:pt idx="17">
                  <c:v>200</c:v>
                </c:pt>
              </c:numCache>
            </c:numRef>
          </c:val>
          <c:smooth val="0"/>
          <c:extLst>
            <c:ext xmlns:c16="http://schemas.microsoft.com/office/drawing/2014/chart" uri="{C3380CC4-5D6E-409C-BE32-E72D297353CC}">
              <c16:uniqueId val="{00000001-2C1B-408E-8B22-F0298C46267D}"/>
            </c:ext>
          </c:extLst>
        </c:ser>
        <c:ser>
          <c:idx val="3"/>
          <c:order val="2"/>
          <c:tx>
            <c:v>Moderate Compaction</c:v>
          </c:tx>
          <c:spPr>
            <a:ln w="28575" cap="rnd">
              <a:solidFill>
                <a:schemeClr val="accent3"/>
              </a:solidFill>
              <a:prstDash val="sysDash"/>
              <a:round/>
            </a:ln>
            <a:effectLst/>
          </c:spPr>
          <c:marker>
            <c:symbol val="none"/>
          </c:marker>
          <c:val>
            <c:numRef>
              <c:f>'Calculator V1'!$U$4:$U$21</c:f>
              <c:numCache>
                <c:formatCode>General</c:formatCode>
                <c:ptCount val="18"/>
                <c:pt idx="0">
                  <c:v>150</c:v>
                </c:pt>
                <c:pt idx="1">
                  <c:v>150</c:v>
                </c:pt>
                <c:pt idx="2">
                  <c:v>150</c:v>
                </c:pt>
                <c:pt idx="3">
                  <c:v>150</c:v>
                </c:pt>
                <c:pt idx="4">
                  <c:v>150</c:v>
                </c:pt>
                <c:pt idx="5">
                  <c:v>150</c:v>
                </c:pt>
                <c:pt idx="6">
                  <c:v>150</c:v>
                </c:pt>
                <c:pt idx="7">
                  <c:v>150</c:v>
                </c:pt>
                <c:pt idx="8">
                  <c:v>150</c:v>
                </c:pt>
                <c:pt idx="9">
                  <c:v>150</c:v>
                </c:pt>
                <c:pt idx="10">
                  <c:v>150</c:v>
                </c:pt>
                <c:pt idx="11">
                  <c:v>150</c:v>
                </c:pt>
                <c:pt idx="12">
                  <c:v>150</c:v>
                </c:pt>
                <c:pt idx="13">
                  <c:v>150</c:v>
                </c:pt>
                <c:pt idx="14">
                  <c:v>150</c:v>
                </c:pt>
                <c:pt idx="15">
                  <c:v>150</c:v>
                </c:pt>
                <c:pt idx="16">
                  <c:v>150</c:v>
                </c:pt>
                <c:pt idx="17">
                  <c:v>150</c:v>
                </c:pt>
              </c:numCache>
            </c:numRef>
          </c:val>
          <c:smooth val="0"/>
          <c:extLst>
            <c:ext xmlns:c16="http://schemas.microsoft.com/office/drawing/2014/chart" uri="{C3380CC4-5D6E-409C-BE32-E72D297353CC}">
              <c16:uniqueId val="{00000000-2C1B-408E-8B22-F0298C46267D}"/>
            </c:ext>
          </c:extLst>
        </c:ser>
        <c:ser>
          <c:idx val="0"/>
          <c:order val="3"/>
          <c:tx>
            <c:strRef>
              <c:f>'Calculator V1'!$D$3</c:f>
              <c:strCache>
                <c:ptCount val="1"/>
                <c:pt idx="0">
                  <c:v>[insert field name]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'Compaction Data'!$C$47:$H$47</c:f>
              <c:numCache>
                <c:formatCode>General</c:formatCode>
                <c:ptCount val="6"/>
                <c:pt idx="0">
                  <c:v>#N/A</c:v>
                </c:pt>
                <c:pt idx="1">
                  <c:v>#N/A</c:v>
                </c:pt>
                <c:pt idx="2">
                  <c:v>#N/A</c:v>
                </c:pt>
                <c:pt idx="3">
                  <c:v>#N/A</c:v>
                </c:pt>
                <c:pt idx="4">
                  <c:v>#N/A</c:v>
                </c:pt>
                <c:pt idx="5">
                  <c:v>#N/A</c:v>
                </c:pt>
              </c:numCache>
            </c:numRef>
          </c:val>
          <c:smooth val="0"/>
          <c:extLst>
            <c:ext xmlns:c16="http://schemas.microsoft.com/office/drawing/2014/chart" uri="{C3380CC4-5D6E-409C-BE32-E72D297353CC}">
              <c16:uniqueId val="{00000001-704A-4BC2-A579-7B8964F9DB62}"/>
            </c:ext>
          </c:extLst>
        </c:ser>
        <c:dLbls>
          <c:showLegendKey val="0"/>
          <c:showVal val="0"/>
          <c:showCatName val="0"/>
          <c:showSerName val="0"/>
          <c:showPercent val="0"/>
          <c:showBubbleSize val="0"/>
        </c:dLbls>
        <c:smooth val="0"/>
        <c:axId val="367537552"/>
        <c:axId val="368516688"/>
      </c:lineChart>
      <c:catAx>
        <c:axId val="367537552"/>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Penetrometer Depth (inches)</a:t>
                </a:r>
              </a:p>
            </c:rich>
          </c:tx>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cross"/>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368516688"/>
        <c:crosses val="autoZero"/>
        <c:auto val="1"/>
        <c:lblAlgn val="ctr"/>
        <c:lblOffset val="100"/>
        <c:noMultiLvlLbl val="0"/>
      </c:catAx>
      <c:valAx>
        <c:axId val="368516688"/>
        <c:scaling>
          <c:orientation val="minMax"/>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Pounds</a:t>
                </a:r>
                <a:r>
                  <a:rPr lang="en-US" b="1" baseline="0"/>
                  <a:t> per square inch (PSI)</a:t>
                </a:r>
                <a:endParaRPr lang="en-US" b="1"/>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36753755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accent6">
        <a:lumMod val="20000"/>
        <a:lumOff val="80000"/>
      </a:schemeClr>
    </a:solidFill>
    <a:ln w="1905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4761</xdr:colOff>
      <xdr:row>3</xdr:row>
      <xdr:rowOff>47626</xdr:rowOff>
    </xdr:from>
    <xdr:to>
      <xdr:col>12</xdr:col>
      <xdr:colOff>219074</xdr:colOff>
      <xdr:row>22</xdr:row>
      <xdr:rowOff>47625</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4761</xdr:colOff>
      <xdr:row>4</xdr:row>
      <xdr:rowOff>28575</xdr:rowOff>
    </xdr:from>
    <xdr:to>
      <xdr:col>12</xdr:col>
      <xdr:colOff>161924</xdr:colOff>
      <xdr:row>23</xdr:row>
      <xdr:rowOff>180975</xdr:rowOff>
    </xdr:to>
    <xdr:graphicFrame macro="">
      <xdr:nvGraphicFramePr>
        <xdr:cNvPr id="3" name="Chart 2">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theme="6" tint="-0.499984740745262"/>
  </sheetPr>
  <dimension ref="B1:H9"/>
  <sheetViews>
    <sheetView showGridLines="0" tabSelected="1" workbookViewId="0">
      <selection activeCell="C4" sqref="C4"/>
    </sheetView>
  </sheetViews>
  <sheetFormatPr defaultRowHeight="15" x14ac:dyDescent="0.25"/>
  <cols>
    <col min="1" max="1" width="5" style="2" customWidth="1"/>
    <col min="2" max="2" width="2.28515625" style="2" customWidth="1"/>
    <col min="3" max="3" width="80.7109375" style="2" customWidth="1"/>
    <col min="4" max="4" width="2.28515625" style="2" customWidth="1"/>
    <col min="5" max="16384" width="9.140625" style="2"/>
  </cols>
  <sheetData>
    <row r="1" spans="2:8" ht="6" customHeight="1" x14ac:dyDescent="0.25"/>
    <row r="2" spans="2:8" ht="29.25" customHeight="1" x14ac:dyDescent="0.35">
      <c r="B2" s="27"/>
      <c r="C2" s="28" t="s">
        <v>17</v>
      </c>
      <c r="D2" s="27"/>
    </row>
    <row r="3" spans="2:8" ht="40.5" customHeight="1" x14ac:dyDescent="0.25">
      <c r="B3" s="27"/>
      <c r="C3" s="30" t="s">
        <v>29</v>
      </c>
      <c r="D3" s="27"/>
    </row>
    <row r="4" spans="2:8" ht="56.25" customHeight="1" x14ac:dyDescent="0.25">
      <c r="B4" s="27"/>
      <c r="C4" s="29" t="s">
        <v>18</v>
      </c>
      <c r="D4" s="29"/>
      <c r="E4" s="26"/>
      <c r="F4" s="26"/>
      <c r="G4" s="26"/>
      <c r="H4" s="26"/>
    </row>
    <row r="5" spans="2:8" ht="42.75" customHeight="1" x14ac:dyDescent="0.25">
      <c r="B5" s="27"/>
      <c r="C5" s="29" t="s">
        <v>19</v>
      </c>
      <c r="D5" s="27"/>
    </row>
    <row r="6" spans="2:8" ht="87.75" customHeight="1" x14ac:dyDescent="0.25">
      <c r="B6" s="27"/>
      <c r="C6" s="29" t="s">
        <v>28</v>
      </c>
      <c r="D6" s="27"/>
    </row>
    <row r="7" spans="2:8" ht="42.75" customHeight="1" x14ac:dyDescent="0.25">
      <c r="B7" s="27"/>
      <c r="C7" s="29" t="s">
        <v>20</v>
      </c>
      <c r="D7" s="27"/>
    </row>
    <row r="8" spans="2:8" ht="27.75" customHeight="1" x14ac:dyDescent="0.25">
      <c r="B8" s="27"/>
      <c r="C8" s="29" t="s">
        <v>21</v>
      </c>
      <c r="D8" s="27"/>
    </row>
    <row r="9" spans="2:8" ht="7.5" customHeight="1" x14ac:dyDescent="0.25">
      <c r="B9" s="27"/>
      <c r="C9" s="27"/>
      <c r="D9" s="2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3"/>
  </sheetPr>
  <dimension ref="B1:I47"/>
  <sheetViews>
    <sheetView showGridLines="0" zoomScale="90" zoomScaleNormal="90" workbookViewId="0">
      <selection activeCell="H7" sqref="H7"/>
    </sheetView>
  </sheetViews>
  <sheetFormatPr defaultRowHeight="15" x14ac:dyDescent="0.25"/>
  <cols>
    <col min="1" max="1" width="1.42578125" style="2" customWidth="1"/>
    <col min="2" max="2" width="14.7109375" style="2" customWidth="1"/>
    <col min="3" max="6" width="14.85546875" style="2" customWidth="1"/>
    <col min="7" max="9" width="14.7109375" style="2" customWidth="1"/>
    <col min="10" max="20" width="8.42578125" style="2" customWidth="1"/>
    <col min="21" max="16384" width="9.140625" style="2"/>
  </cols>
  <sheetData>
    <row r="1" spans="2:9" ht="3.75" customHeight="1" thickBot="1" x14ac:dyDescent="0.3"/>
    <row r="2" spans="2:9" customFormat="1" ht="17.25" customHeight="1" x14ac:dyDescent="0.3">
      <c r="B2" s="5" t="s">
        <v>3</v>
      </c>
      <c r="C2" s="36" t="s">
        <v>30</v>
      </c>
      <c r="D2" s="36"/>
      <c r="E2" s="37"/>
      <c r="F2" s="2"/>
    </row>
    <row r="3" spans="2:9" customFormat="1" ht="21" customHeight="1" thickBot="1" x14ac:dyDescent="0.4">
      <c r="B3" s="6" t="s">
        <v>4</v>
      </c>
      <c r="C3" s="38" t="s">
        <v>5</v>
      </c>
      <c r="D3" s="38"/>
      <c r="E3" s="39"/>
      <c r="F3" s="2"/>
    </row>
    <row r="4" spans="2:9" customFormat="1" ht="4.5" customHeight="1" thickBot="1" x14ac:dyDescent="0.3"/>
    <row r="5" spans="2:9" customFormat="1" ht="15" customHeight="1" thickBot="1" x14ac:dyDescent="0.3">
      <c r="C5" s="40" t="s">
        <v>7</v>
      </c>
      <c r="D5" s="41"/>
      <c r="E5" s="41"/>
      <c r="F5" s="41"/>
      <c r="G5" s="41"/>
      <c r="H5" s="41"/>
      <c r="I5" s="42"/>
    </row>
    <row r="6" spans="2:9" customFormat="1" ht="15.75" thickBot="1" x14ac:dyDescent="0.3">
      <c r="B6" s="18" t="s">
        <v>0</v>
      </c>
      <c r="C6" s="31" t="s">
        <v>27</v>
      </c>
      <c r="D6" s="33" t="s">
        <v>22</v>
      </c>
      <c r="E6" s="32" t="s">
        <v>23</v>
      </c>
      <c r="F6" s="32" t="s">
        <v>24</v>
      </c>
      <c r="G6" s="32" t="s">
        <v>25</v>
      </c>
      <c r="H6" s="32" t="s">
        <v>26</v>
      </c>
      <c r="I6" s="22" t="s">
        <v>8</v>
      </c>
    </row>
    <row r="7" spans="2:9" customFormat="1" x14ac:dyDescent="0.25">
      <c r="B7" s="7">
        <v>1</v>
      </c>
      <c r="C7" s="20"/>
      <c r="D7" s="20"/>
      <c r="E7" s="20"/>
      <c r="F7" s="20"/>
      <c r="G7" s="20"/>
      <c r="H7" s="20"/>
      <c r="I7" s="23" t="str">
        <f t="shared" ref="I7:I46" si="0">IF(C7="","",MAX(C7:H7))</f>
        <v/>
      </c>
    </row>
    <row r="8" spans="2:9" customFormat="1" x14ac:dyDescent="0.25">
      <c r="B8" s="8">
        <v>2</v>
      </c>
      <c r="C8" s="1"/>
      <c r="D8" s="1"/>
      <c r="E8" s="1"/>
      <c r="F8" s="1"/>
      <c r="G8" s="1"/>
      <c r="H8" s="1"/>
      <c r="I8" s="23" t="str">
        <f t="shared" si="0"/>
        <v/>
      </c>
    </row>
    <row r="9" spans="2:9" customFormat="1" x14ac:dyDescent="0.25">
      <c r="B9" s="8">
        <v>3</v>
      </c>
      <c r="C9" s="1"/>
      <c r="D9" s="1"/>
      <c r="E9" s="1"/>
      <c r="F9" s="1"/>
      <c r="G9" s="1"/>
      <c r="H9" s="1"/>
      <c r="I9" s="23" t="str">
        <f t="shared" si="0"/>
        <v/>
      </c>
    </row>
    <row r="10" spans="2:9" customFormat="1" x14ac:dyDescent="0.25">
      <c r="B10" s="8">
        <v>4</v>
      </c>
      <c r="C10" s="1"/>
      <c r="D10" s="1"/>
      <c r="E10" s="1"/>
      <c r="F10" s="1"/>
      <c r="G10" s="1"/>
      <c r="H10" s="1"/>
      <c r="I10" s="23" t="str">
        <f t="shared" si="0"/>
        <v/>
      </c>
    </row>
    <row r="11" spans="2:9" customFormat="1" x14ac:dyDescent="0.25">
      <c r="B11" s="8">
        <v>5</v>
      </c>
      <c r="C11" s="1"/>
      <c r="D11" s="1"/>
      <c r="E11" s="1"/>
      <c r="F11" s="1"/>
      <c r="G11" s="1"/>
      <c r="H11" s="1"/>
      <c r="I11" s="23" t="str">
        <f t="shared" si="0"/>
        <v/>
      </c>
    </row>
    <row r="12" spans="2:9" customFormat="1" x14ac:dyDescent="0.25">
      <c r="B12" s="8">
        <v>6</v>
      </c>
      <c r="C12" s="1"/>
      <c r="D12" s="1"/>
      <c r="E12" s="1"/>
      <c r="F12" s="1"/>
      <c r="G12" s="1"/>
      <c r="H12" s="1"/>
      <c r="I12" s="23" t="str">
        <f t="shared" si="0"/>
        <v/>
      </c>
    </row>
    <row r="13" spans="2:9" customFormat="1" x14ac:dyDescent="0.25">
      <c r="B13" s="8">
        <v>7</v>
      </c>
      <c r="C13" s="1"/>
      <c r="D13" s="1"/>
      <c r="E13" s="1"/>
      <c r="F13" s="1"/>
      <c r="G13" s="1"/>
      <c r="H13" s="1"/>
      <c r="I13" s="23" t="str">
        <f t="shared" si="0"/>
        <v/>
      </c>
    </row>
    <row r="14" spans="2:9" customFormat="1" x14ac:dyDescent="0.25">
      <c r="B14" s="8">
        <v>8</v>
      </c>
      <c r="C14" s="1"/>
      <c r="D14" s="1"/>
      <c r="E14" s="1"/>
      <c r="F14" s="1"/>
      <c r="G14" s="1"/>
      <c r="H14" s="1"/>
      <c r="I14" s="23" t="str">
        <f t="shared" si="0"/>
        <v/>
      </c>
    </row>
    <row r="15" spans="2:9" customFormat="1" x14ac:dyDescent="0.25">
      <c r="B15" s="8">
        <v>9</v>
      </c>
      <c r="C15" s="1"/>
      <c r="D15" s="1"/>
      <c r="E15" s="1"/>
      <c r="F15" s="1"/>
      <c r="G15" s="1"/>
      <c r="H15" s="1"/>
      <c r="I15" s="23" t="str">
        <f t="shared" si="0"/>
        <v/>
      </c>
    </row>
    <row r="16" spans="2:9" customFormat="1" x14ac:dyDescent="0.25">
      <c r="B16" s="8">
        <v>10</v>
      </c>
      <c r="C16" s="1"/>
      <c r="D16" s="1"/>
      <c r="E16" s="1"/>
      <c r="F16" s="1"/>
      <c r="G16" s="1"/>
      <c r="H16" s="1"/>
      <c r="I16" s="23" t="str">
        <f t="shared" si="0"/>
        <v/>
      </c>
    </row>
    <row r="17" spans="2:9" customFormat="1" x14ac:dyDescent="0.25">
      <c r="B17" s="8">
        <v>11</v>
      </c>
      <c r="C17" s="1"/>
      <c r="D17" s="1"/>
      <c r="E17" s="21"/>
      <c r="F17" s="1"/>
      <c r="G17" s="1"/>
      <c r="H17" s="1"/>
      <c r="I17" s="23" t="str">
        <f t="shared" si="0"/>
        <v/>
      </c>
    </row>
    <row r="18" spans="2:9" customFormat="1" x14ac:dyDescent="0.25">
      <c r="B18" s="8">
        <v>12</v>
      </c>
      <c r="C18" s="1"/>
      <c r="D18" s="1"/>
      <c r="E18" s="1"/>
      <c r="F18" s="1"/>
      <c r="G18" s="1"/>
      <c r="H18" s="1"/>
      <c r="I18" s="23" t="str">
        <f t="shared" si="0"/>
        <v/>
      </c>
    </row>
    <row r="19" spans="2:9" customFormat="1" x14ac:dyDescent="0.25">
      <c r="B19" s="8">
        <v>13</v>
      </c>
      <c r="C19" s="1"/>
      <c r="D19" s="1"/>
      <c r="E19" s="1"/>
      <c r="F19" s="1"/>
      <c r="G19" s="1"/>
      <c r="H19" s="1"/>
      <c r="I19" s="23" t="str">
        <f t="shared" si="0"/>
        <v/>
      </c>
    </row>
    <row r="20" spans="2:9" customFormat="1" x14ac:dyDescent="0.25">
      <c r="B20" s="8">
        <v>14</v>
      </c>
      <c r="C20" s="1"/>
      <c r="D20" s="1"/>
      <c r="E20" s="1"/>
      <c r="F20" s="1"/>
      <c r="G20" s="1"/>
      <c r="H20" s="1"/>
      <c r="I20" s="23" t="str">
        <f t="shared" si="0"/>
        <v/>
      </c>
    </row>
    <row r="21" spans="2:9" customFormat="1" x14ac:dyDescent="0.25">
      <c r="B21" s="8">
        <v>15</v>
      </c>
      <c r="C21" s="1"/>
      <c r="D21" s="1"/>
      <c r="E21" s="1"/>
      <c r="F21" s="1"/>
      <c r="G21" s="1"/>
      <c r="H21" s="1"/>
      <c r="I21" s="23" t="str">
        <f t="shared" si="0"/>
        <v/>
      </c>
    </row>
    <row r="22" spans="2:9" customFormat="1" x14ac:dyDescent="0.25">
      <c r="B22" s="8">
        <v>16</v>
      </c>
      <c r="C22" s="1"/>
      <c r="D22" s="1"/>
      <c r="E22" s="1"/>
      <c r="F22" s="1"/>
      <c r="G22" s="1"/>
      <c r="H22" s="1"/>
      <c r="I22" s="23" t="str">
        <f t="shared" si="0"/>
        <v/>
      </c>
    </row>
    <row r="23" spans="2:9" customFormat="1" x14ac:dyDescent="0.25">
      <c r="B23" s="8">
        <v>17</v>
      </c>
      <c r="C23" s="1"/>
      <c r="D23" s="1"/>
      <c r="E23" s="1"/>
      <c r="F23" s="1"/>
      <c r="G23" s="1"/>
      <c r="H23" s="1"/>
      <c r="I23" s="23" t="str">
        <f t="shared" si="0"/>
        <v/>
      </c>
    </row>
    <row r="24" spans="2:9" customFormat="1" x14ac:dyDescent="0.25">
      <c r="B24" s="8">
        <v>18</v>
      </c>
      <c r="C24" s="1"/>
      <c r="D24" s="1"/>
      <c r="E24" s="1"/>
      <c r="F24" s="1"/>
      <c r="G24" s="1"/>
      <c r="H24" s="1"/>
      <c r="I24" s="23" t="str">
        <f t="shared" si="0"/>
        <v/>
      </c>
    </row>
    <row r="25" spans="2:9" customFormat="1" x14ac:dyDescent="0.25">
      <c r="B25" s="8">
        <v>19</v>
      </c>
      <c r="C25" s="1"/>
      <c r="D25" s="1"/>
      <c r="E25" s="1"/>
      <c r="F25" s="1"/>
      <c r="G25" s="1"/>
      <c r="H25" s="1"/>
      <c r="I25" s="23" t="str">
        <f t="shared" si="0"/>
        <v/>
      </c>
    </row>
    <row r="26" spans="2:9" customFormat="1" x14ac:dyDescent="0.25">
      <c r="B26" s="9">
        <v>20</v>
      </c>
      <c r="C26" s="1"/>
      <c r="D26" s="1"/>
      <c r="E26" s="1"/>
      <c r="F26" s="1"/>
      <c r="G26" s="1"/>
      <c r="H26" s="1"/>
      <c r="I26" s="23" t="str">
        <f t="shared" si="0"/>
        <v/>
      </c>
    </row>
    <row r="27" spans="2:9" customFormat="1" ht="15" customHeight="1" x14ac:dyDescent="0.25">
      <c r="B27" s="9">
        <v>21</v>
      </c>
      <c r="C27" s="1"/>
      <c r="D27" s="1"/>
      <c r="E27" s="1"/>
      <c r="F27" s="1"/>
      <c r="G27" s="1"/>
      <c r="H27" s="1"/>
      <c r="I27" s="23" t="str">
        <f t="shared" si="0"/>
        <v/>
      </c>
    </row>
    <row r="28" spans="2:9" customFormat="1" ht="15" customHeight="1" x14ac:dyDescent="0.25">
      <c r="B28" s="9">
        <v>22</v>
      </c>
      <c r="C28" s="1"/>
      <c r="D28" s="1"/>
      <c r="E28" s="1"/>
      <c r="F28" s="1"/>
      <c r="G28" s="1"/>
      <c r="H28" s="1"/>
      <c r="I28" s="23" t="str">
        <f t="shared" si="0"/>
        <v/>
      </c>
    </row>
    <row r="29" spans="2:9" customFormat="1" ht="15" customHeight="1" x14ac:dyDescent="0.25">
      <c r="B29" s="9">
        <v>23</v>
      </c>
      <c r="C29" s="1"/>
      <c r="D29" s="1"/>
      <c r="E29" s="1"/>
      <c r="F29" s="1"/>
      <c r="G29" s="1"/>
      <c r="H29" s="1"/>
      <c r="I29" s="23" t="str">
        <f t="shared" si="0"/>
        <v/>
      </c>
    </row>
    <row r="30" spans="2:9" customFormat="1" ht="15" customHeight="1" x14ac:dyDescent="0.25">
      <c r="B30" s="9">
        <v>24</v>
      </c>
      <c r="C30" s="1"/>
      <c r="D30" s="1"/>
      <c r="E30" s="1"/>
      <c r="F30" s="1"/>
      <c r="G30" s="1"/>
      <c r="H30" s="1"/>
      <c r="I30" s="23" t="str">
        <f t="shared" si="0"/>
        <v/>
      </c>
    </row>
    <row r="31" spans="2:9" customFormat="1" ht="15" customHeight="1" x14ac:dyDescent="0.25">
      <c r="B31" s="9">
        <v>25</v>
      </c>
      <c r="C31" s="1"/>
      <c r="D31" s="1"/>
      <c r="E31" s="1"/>
      <c r="F31" s="1"/>
      <c r="G31" s="1"/>
      <c r="H31" s="1"/>
      <c r="I31" s="23" t="str">
        <f t="shared" si="0"/>
        <v/>
      </c>
    </row>
    <row r="32" spans="2:9" customFormat="1" ht="15" customHeight="1" x14ac:dyDescent="0.25">
      <c r="B32" s="9">
        <v>26</v>
      </c>
      <c r="C32" s="1"/>
      <c r="D32" s="1"/>
      <c r="E32" s="1"/>
      <c r="F32" s="1"/>
      <c r="G32" s="1"/>
      <c r="H32" s="1"/>
      <c r="I32" s="23" t="str">
        <f t="shared" si="0"/>
        <v/>
      </c>
    </row>
    <row r="33" spans="2:9" customFormat="1" ht="15" customHeight="1" x14ac:dyDescent="0.25">
      <c r="B33" s="9">
        <v>27</v>
      </c>
      <c r="C33" s="1"/>
      <c r="D33" s="1"/>
      <c r="E33" s="1"/>
      <c r="F33" s="1"/>
      <c r="G33" s="1"/>
      <c r="H33" s="1"/>
      <c r="I33" s="23" t="str">
        <f t="shared" si="0"/>
        <v/>
      </c>
    </row>
    <row r="34" spans="2:9" customFormat="1" ht="15" customHeight="1" x14ac:dyDescent="0.25">
      <c r="B34" s="9">
        <v>28</v>
      </c>
      <c r="C34" s="1"/>
      <c r="D34" s="1"/>
      <c r="E34" s="1"/>
      <c r="F34" s="1"/>
      <c r="G34" s="1"/>
      <c r="H34" s="1"/>
      <c r="I34" s="23" t="str">
        <f t="shared" si="0"/>
        <v/>
      </c>
    </row>
    <row r="35" spans="2:9" customFormat="1" ht="15" customHeight="1" x14ac:dyDescent="0.25">
      <c r="B35" s="9">
        <v>29</v>
      </c>
      <c r="C35" s="1"/>
      <c r="D35" s="1"/>
      <c r="E35" s="1"/>
      <c r="F35" s="1"/>
      <c r="G35" s="1"/>
      <c r="H35" s="1"/>
      <c r="I35" s="23" t="str">
        <f t="shared" si="0"/>
        <v/>
      </c>
    </row>
    <row r="36" spans="2:9" customFormat="1" ht="15" customHeight="1" x14ac:dyDescent="0.25">
      <c r="B36" s="9">
        <v>30</v>
      </c>
      <c r="C36" s="1"/>
      <c r="D36" s="1"/>
      <c r="E36" s="1"/>
      <c r="F36" s="1"/>
      <c r="G36" s="1"/>
      <c r="H36" s="1"/>
      <c r="I36" s="23" t="str">
        <f t="shared" si="0"/>
        <v/>
      </c>
    </row>
    <row r="37" spans="2:9" customFormat="1" ht="15" customHeight="1" x14ac:dyDescent="0.25">
      <c r="B37" s="9">
        <v>31</v>
      </c>
      <c r="C37" s="1"/>
      <c r="D37" s="1"/>
      <c r="E37" s="1"/>
      <c r="F37" s="1"/>
      <c r="G37" s="1"/>
      <c r="H37" s="1"/>
      <c r="I37" s="23" t="str">
        <f t="shared" si="0"/>
        <v/>
      </c>
    </row>
    <row r="38" spans="2:9" customFormat="1" ht="15" customHeight="1" x14ac:dyDescent="0.25">
      <c r="B38" s="9">
        <v>32</v>
      </c>
      <c r="C38" s="1"/>
      <c r="D38" s="1"/>
      <c r="E38" s="1"/>
      <c r="F38" s="1"/>
      <c r="G38" s="1"/>
      <c r="H38" s="1"/>
      <c r="I38" s="23" t="str">
        <f t="shared" si="0"/>
        <v/>
      </c>
    </row>
    <row r="39" spans="2:9" customFormat="1" ht="15" customHeight="1" x14ac:dyDescent="0.25">
      <c r="B39" s="9">
        <v>33</v>
      </c>
      <c r="C39" s="1"/>
      <c r="D39" s="1"/>
      <c r="E39" s="1"/>
      <c r="F39" s="1"/>
      <c r="G39" s="1"/>
      <c r="H39" s="1"/>
      <c r="I39" s="23" t="str">
        <f t="shared" si="0"/>
        <v/>
      </c>
    </row>
    <row r="40" spans="2:9" customFormat="1" ht="15" customHeight="1" x14ac:dyDescent="0.25">
      <c r="B40" s="9">
        <v>34</v>
      </c>
      <c r="C40" s="1"/>
      <c r="D40" s="1"/>
      <c r="E40" s="1"/>
      <c r="F40" s="1"/>
      <c r="G40" s="1"/>
      <c r="H40" s="1"/>
      <c r="I40" s="23" t="str">
        <f t="shared" si="0"/>
        <v/>
      </c>
    </row>
    <row r="41" spans="2:9" customFormat="1" ht="15" customHeight="1" x14ac:dyDescent="0.25">
      <c r="B41" s="9">
        <v>35</v>
      </c>
      <c r="C41" s="1"/>
      <c r="D41" s="1"/>
      <c r="E41" s="1"/>
      <c r="F41" s="1"/>
      <c r="G41" s="1"/>
      <c r="H41" s="1"/>
      <c r="I41" s="23" t="str">
        <f t="shared" si="0"/>
        <v/>
      </c>
    </row>
    <row r="42" spans="2:9" customFormat="1" ht="15" customHeight="1" x14ac:dyDescent="0.25">
      <c r="B42" s="9">
        <v>36</v>
      </c>
      <c r="C42" s="1"/>
      <c r="D42" s="1"/>
      <c r="E42" s="1"/>
      <c r="F42" s="1"/>
      <c r="G42" s="1"/>
      <c r="H42" s="1"/>
      <c r="I42" s="23" t="str">
        <f t="shared" si="0"/>
        <v/>
      </c>
    </row>
    <row r="43" spans="2:9" customFormat="1" ht="15" customHeight="1" x14ac:dyDescent="0.25">
      <c r="B43" s="9">
        <v>37</v>
      </c>
      <c r="C43" s="1"/>
      <c r="D43" s="1"/>
      <c r="E43" s="1"/>
      <c r="F43" s="1"/>
      <c r="G43" s="1"/>
      <c r="H43" s="1"/>
      <c r="I43" s="23" t="str">
        <f t="shared" si="0"/>
        <v/>
      </c>
    </row>
    <row r="44" spans="2:9" customFormat="1" ht="15" customHeight="1" x14ac:dyDescent="0.25">
      <c r="B44" s="9">
        <v>38</v>
      </c>
      <c r="C44" s="1"/>
      <c r="D44" s="1"/>
      <c r="E44" s="1"/>
      <c r="F44" s="1"/>
      <c r="G44" s="1"/>
      <c r="H44" s="1"/>
      <c r="I44" s="23" t="str">
        <f t="shared" si="0"/>
        <v/>
      </c>
    </row>
    <row r="45" spans="2:9" customFormat="1" ht="15" customHeight="1" x14ac:dyDescent="0.25">
      <c r="B45" s="9">
        <v>39</v>
      </c>
      <c r="C45" s="1"/>
      <c r="D45" s="1"/>
      <c r="E45" s="1"/>
      <c r="F45" s="1"/>
      <c r="G45" s="1"/>
      <c r="H45" s="1"/>
      <c r="I45" s="23" t="str">
        <f t="shared" si="0"/>
        <v/>
      </c>
    </row>
    <row r="46" spans="2:9" customFormat="1" ht="15.75" customHeight="1" thickBot="1" x14ac:dyDescent="0.3">
      <c r="B46" s="9">
        <v>40</v>
      </c>
      <c r="C46" s="1"/>
      <c r="D46" s="1"/>
      <c r="E46" s="1"/>
      <c r="F46" s="1"/>
      <c r="G46" s="1"/>
      <c r="H46" s="1"/>
      <c r="I46" s="23" t="str">
        <f t="shared" si="0"/>
        <v/>
      </c>
    </row>
    <row r="47" spans="2:9" ht="15.75" thickBot="1" x14ac:dyDescent="0.3">
      <c r="B47" s="3" t="s">
        <v>2</v>
      </c>
      <c r="C47" s="10" t="e">
        <f>IFERROR(AVERAGE(C7:C26),NA())</f>
        <v>#N/A</v>
      </c>
      <c r="D47" s="10" t="e">
        <f t="shared" ref="D47:H47" si="1">IFERROR(AVERAGE(D7:D26),NA())</f>
        <v>#N/A</v>
      </c>
      <c r="E47" s="10" t="e">
        <f t="shared" si="1"/>
        <v>#N/A</v>
      </c>
      <c r="F47" s="10" t="e">
        <f t="shared" si="1"/>
        <v>#N/A</v>
      </c>
      <c r="G47" s="10" t="e">
        <f t="shared" si="1"/>
        <v>#N/A</v>
      </c>
      <c r="H47" s="10" t="e">
        <f t="shared" si="1"/>
        <v>#N/A</v>
      </c>
    </row>
  </sheetData>
  <sheetProtection algorithmName="SHA-512" hashValue="nlPzK49N0Hq4ZkHykbq77UC4pd/qInYUeWEOVW/yOVk2+30rsQLFoPg8D5Z2rIZWH8gaavhgs6n50B0IMCrY7A==" saltValue="IBv5VxYi32j37npcUA0yZg==" spinCount="100000" sheet="1" formatCells="0"/>
  <protectedRanges>
    <protectedRange sqref="C7:H46" name="Range2"/>
    <protectedRange sqref="C2:E3" name="Range1"/>
  </protectedRanges>
  <mergeCells count="3">
    <mergeCell ref="C2:E2"/>
    <mergeCell ref="C3:E3"/>
    <mergeCell ref="C5:I5"/>
  </mergeCells>
  <conditionalFormatting sqref="C7:H46">
    <cfRule type="colorScale" priority="2">
      <colorScale>
        <cfvo type="num" val="0"/>
        <cfvo type="num" val="100"/>
        <cfvo type="num" val="300"/>
        <color rgb="FF63BE7B"/>
        <color rgb="FFFCFCFF"/>
        <color rgb="FFF8696B"/>
      </colorScale>
    </cfRule>
  </conditionalFormatting>
  <conditionalFormatting sqref="I7:I46">
    <cfRule type="colorScale" priority="1">
      <colorScale>
        <cfvo type="num" val="0"/>
        <cfvo type="num" val="100"/>
        <cfvo type="num" val="300"/>
        <color rgb="FF63BE7B"/>
        <color rgb="FFFCFCFF"/>
        <color rgb="FFF8696B"/>
      </colorScale>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B1:W23"/>
  <sheetViews>
    <sheetView showGridLines="0" zoomScaleNormal="100" workbookViewId="0">
      <selection activeCell="R8" sqref="R8:R9"/>
    </sheetView>
  </sheetViews>
  <sheetFormatPr defaultRowHeight="15" x14ac:dyDescent="0.25"/>
  <cols>
    <col min="1" max="1" width="4.28515625" customWidth="1"/>
    <col min="5" max="5" width="13.42578125" customWidth="1"/>
    <col min="13" max="13" width="4.140625" customWidth="1"/>
    <col min="14" max="14" width="18.140625" customWidth="1"/>
    <col min="15" max="18" width="11.7109375" customWidth="1"/>
  </cols>
  <sheetData>
    <row r="1" spans="2:23" ht="7.5" customHeight="1" thickBot="1" x14ac:dyDescent="0.3"/>
    <row r="2" spans="2:23" ht="15" customHeight="1" x14ac:dyDescent="0.25">
      <c r="B2" s="43" t="s">
        <v>3</v>
      </c>
      <c r="C2" s="44"/>
      <c r="D2" s="87" t="str">
        <f>IF('Compaction Data'!C2="[insert field ID here]"," ",IF('Compaction Data'!C2=0," ",'Compaction Data'!C2))</f>
        <v>[insert field name]</v>
      </c>
      <c r="E2" s="87"/>
      <c r="F2" s="88"/>
      <c r="T2" s="34"/>
      <c r="U2" s="34" t="s">
        <v>1</v>
      </c>
      <c r="V2" s="34"/>
      <c r="W2" s="34"/>
    </row>
    <row r="3" spans="2:23" ht="15" customHeight="1" thickBot="1" x14ac:dyDescent="0.3">
      <c r="B3" s="45"/>
      <c r="C3" s="46"/>
      <c r="D3" s="89"/>
      <c r="E3" s="89"/>
      <c r="F3" s="90"/>
      <c r="N3" s="2"/>
      <c r="O3" s="24"/>
      <c r="P3" s="25"/>
      <c r="Q3" s="24"/>
      <c r="R3" s="24"/>
      <c r="T3" s="34">
        <v>1</v>
      </c>
      <c r="U3" s="34">
        <v>150</v>
      </c>
      <c r="V3" s="34">
        <v>200</v>
      </c>
      <c r="W3" s="35">
        <v>300</v>
      </c>
    </row>
    <row r="4" spans="2:23" ht="14.25" customHeight="1" x14ac:dyDescent="0.25">
      <c r="T4" s="34">
        <v>2</v>
      </c>
      <c r="U4" s="34">
        <v>150</v>
      </c>
      <c r="V4" s="34">
        <v>200</v>
      </c>
      <c r="W4" s="35">
        <v>300</v>
      </c>
    </row>
    <row r="5" spans="2:23" ht="14.25" customHeight="1" thickBot="1" x14ac:dyDescent="0.3">
      <c r="T5" s="34">
        <v>3</v>
      </c>
      <c r="U5" s="34">
        <v>150</v>
      </c>
      <c r="V5" s="34">
        <v>200</v>
      </c>
      <c r="W5" s="35">
        <v>300</v>
      </c>
    </row>
    <row r="6" spans="2:23" ht="14.25" customHeight="1" x14ac:dyDescent="0.25">
      <c r="N6" s="56" t="s">
        <v>15</v>
      </c>
      <c r="O6" s="57"/>
      <c r="P6" s="57"/>
      <c r="Q6" s="57"/>
      <c r="R6" s="60" t="str">
        <f>IF(MAX('Compaction Data'!C7:D46)=0," ",MAX('Compaction Data'!C7:D46))</f>
        <v xml:space="preserve"> </v>
      </c>
      <c r="T6" s="34">
        <v>4</v>
      </c>
      <c r="U6" s="34">
        <v>150</v>
      </c>
      <c r="V6" s="34">
        <v>200</v>
      </c>
      <c r="W6" s="35">
        <v>300</v>
      </c>
    </row>
    <row r="7" spans="2:23" ht="14.25" customHeight="1" x14ac:dyDescent="0.25">
      <c r="N7" s="58"/>
      <c r="O7" s="59"/>
      <c r="P7" s="59"/>
      <c r="Q7" s="59"/>
      <c r="R7" s="61"/>
      <c r="T7" s="34">
        <v>5</v>
      </c>
      <c r="U7" s="34">
        <v>150</v>
      </c>
      <c r="V7" s="34">
        <v>200</v>
      </c>
      <c r="W7" s="35">
        <v>300</v>
      </c>
    </row>
    <row r="8" spans="2:23" ht="14.25" customHeight="1" x14ac:dyDescent="0.25">
      <c r="N8" s="58" t="s">
        <v>16</v>
      </c>
      <c r="O8" s="59"/>
      <c r="P8" s="59"/>
      <c r="Q8" s="59"/>
      <c r="R8" s="85" t="str">
        <f>IF(MAX('Compaction Data'!E6:F46)=0," ",MAX('Compaction Data'!E6:F46))</f>
        <v xml:space="preserve"> </v>
      </c>
      <c r="T8" s="34">
        <v>6</v>
      </c>
      <c r="U8" s="34">
        <v>150</v>
      </c>
      <c r="V8" s="34">
        <v>200</v>
      </c>
      <c r="W8" s="35">
        <v>300</v>
      </c>
    </row>
    <row r="9" spans="2:23" ht="14.25" customHeight="1" thickBot="1" x14ac:dyDescent="0.3">
      <c r="N9" s="83"/>
      <c r="O9" s="84"/>
      <c r="P9" s="84"/>
      <c r="Q9" s="84"/>
      <c r="R9" s="86"/>
      <c r="T9" s="34">
        <v>7</v>
      </c>
      <c r="U9" s="34">
        <v>150</v>
      </c>
      <c r="V9" s="34">
        <v>200</v>
      </c>
      <c r="W9" s="35">
        <v>300</v>
      </c>
    </row>
    <row r="10" spans="2:23" ht="14.25" customHeight="1" x14ac:dyDescent="0.25">
      <c r="T10" s="34">
        <v>8</v>
      </c>
      <c r="U10" s="34">
        <v>150</v>
      </c>
      <c r="V10" s="34">
        <v>200</v>
      </c>
      <c r="W10" s="35">
        <v>300</v>
      </c>
    </row>
    <row r="11" spans="2:23" ht="14.25" customHeight="1" x14ac:dyDescent="0.25">
      <c r="T11" s="34">
        <v>9</v>
      </c>
      <c r="U11" s="34">
        <v>150</v>
      </c>
      <c r="V11" s="34">
        <v>200</v>
      </c>
      <c r="W11" s="35">
        <v>300</v>
      </c>
    </row>
    <row r="12" spans="2:23" ht="14.25" customHeight="1" x14ac:dyDescent="0.25">
      <c r="T12" s="34">
        <v>10</v>
      </c>
      <c r="U12" s="34">
        <v>150</v>
      </c>
      <c r="V12" s="34">
        <v>200</v>
      </c>
      <c r="W12" s="35">
        <v>300</v>
      </c>
    </row>
    <row r="13" spans="2:23" ht="14.25" customHeight="1" thickBot="1" x14ac:dyDescent="0.3">
      <c r="T13" s="34">
        <v>11</v>
      </c>
      <c r="U13" s="34">
        <v>150</v>
      </c>
      <c r="V13" s="34">
        <v>200</v>
      </c>
      <c r="W13" s="35">
        <v>300</v>
      </c>
    </row>
    <row r="14" spans="2:23" ht="14.25" customHeight="1" x14ac:dyDescent="0.25">
      <c r="N14" s="62" t="s">
        <v>14</v>
      </c>
      <c r="O14" s="63"/>
      <c r="P14" s="64"/>
      <c r="Q14" s="71" t="str">
        <f>IFERROR((COUNTIF('Compaction Data'!C7:H46,"&gt;=300")/COUNT('Compaction Data'!C7:H46))," ")</f>
        <v xml:space="preserve"> </v>
      </c>
      <c r="R14" s="72"/>
      <c r="T14" s="34">
        <v>12</v>
      </c>
      <c r="U14" s="34">
        <v>150</v>
      </c>
      <c r="V14" s="34">
        <v>200</v>
      </c>
      <c r="W14" s="35">
        <v>300</v>
      </c>
    </row>
    <row r="15" spans="2:23" ht="14.25" customHeight="1" x14ac:dyDescent="0.25">
      <c r="N15" s="65"/>
      <c r="O15" s="66"/>
      <c r="P15" s="67"/>
      <c r="Q15" s="73"/>
      <c r="R15" s="74"/>
      <c r="T15" s="34">
        <v>13</v>
      </c>
      <c r="U15" s="34">
        <v>150</v>
      </c>
      <c r="V15" s="34">
        <v>200</v>
      </c>
      <c r="W15" s="35">
        <v>300</v>
      </c>
    </row>
    <row r="16" spans="2:23" ht="14.25" customHeight="1" thickBot="1" x14ac:dyDescent="0.3">
      <c r="N16" s="68"/>
      <c r="O16" s="69"/>
      <c r="P16" s="70"/>
      <c r="Q16" s="75"/>
      <c r="R16" s="76"/>
      <c r="T16" s="34">
        <v>14</v>
      </c>
      <c r="U16" s="34">
        <v>150</v>
      </c>
      <c r="V16" s="34">
        <v>200</v>
      </c>
      <c r="W16" s="35">
        <v>300</v>
      </c>
    </row>
    <row r="17" spans="14:23" ht="14.25" customHeight="1" x14ac:dyDescent="0.25">
      <c r="N17" s="77" t="s">
        <v>9</v>
      </c>
      <c r="O17" s="78"/>
      <c r="P17" s="78"/>
      <c r="Q17" s="78"/>
      <c r="R17" s="79"/>
      <c r="T17" s="34">
        <v>15</v>
      </c>
      <c r="U17" s="34">
        <v>150</v>
      </c>
      <c r="V17" s="34">
        <v>200</v>
      </c>
      <c r="W17" s="35">
        <v>300</v>
      </c>
    </row>
    <row r="18" spans="14:23" ht="14.25" customHeight="1" thickBot="1" x14ac:dyDescent="0.3">
      <c r="N18" s="80"/>
      <c r="O18" s="81"/>
      <c r="P18" s="81"/>
      <c r="Q18" s="81"/>
      <c r="R18" s="82"/>
      <c r="T18" s="34">
        <v>16</v>
      </c>
      <c r="U18" s="34">
        <v>150</v>
      </c>
      <c r="V18" s="34">
        <v>200</v>
      </c>
      <c r="W18" s="35">
        <v>300</v>
      </c>
    </row>
    <row r="19" spans="14:23" ht="14.25" customHeight="1" x14ac:dyDescent="0.25">
      <c r="N19" s="47" t="str">
        <f>IF(Q14=" "," ",IF(Q14&lt;=0.3,"Little-None",IF(Q14&lt;=0.5,"Slight",IF(Q14&lt;=0.75,"Moderate","Severe"))))</f>
        <v xml:space="preserve"> </v>
      </c>
      <c r="O19" s="48"/>
      <c r="P19" s="48"/>
      <c r="Q19" s="48"/>
      <c r="R19" s="49"/>
      <c r="T19" s="34">
        <v>17</v>
      </c>
      <c r="U19" s="34">
        <v>150</v>
      </c>
      <c r="V19" s="34">
        <v>200</v>
      </c>
      <c r="W19" s="35">
        <v>300</v>
      </c>
    </row>
    <row r="20" spans="14:23" ht="14.25" customHeight="1" x14ac:dyDescent="0.25">
      <c r="N20" s="50"/>
      <c r="O20" s="51"/>
      <c r="P20" s="51"/>
      <c r="Q20" s="51"/>
      <c r="R20" s="52"/>
      <c r="T20" s="34">
        <v>18</v>
      </c>
      <c r="U20" s="34">
        <v>150</v>
      </c>
      <c r="V20" s="34">
        <v>200</v>
      </c>
      <c r="W20" s="35">
        <v>300</v>
      </c>
    </row>
    <row r="21" spans="14:23" ht="14.25" customHeight="1" thickBot="1" x14ac:dyDescent="0.3">
      <c r="N21" s="53"/>
      <c r="O21" s="54"/>
      <c r="P21" s="54"/>
      <c r="Q21" s="54"/>
      <c r="R21" s="55"/>
      <c r="T21" s="4"/>
      <c r="U21" s="4"/>
      <c r="V21" s="4"/>
    </row>
    <row r="22" spans="14:23" ht="14.25" customHeight="1" x14ac:dyDescent="0.25"/>
    <row r="23" spans="14:23" ht="15.75" customHeight="1" x14ac:dyDescent="0.25">
      <c r="N23" s="12"/>
    </row>
  </sheetData>
  <mergeCells count="10">
    <mergeCell ref="B2:C3"/>
    <mergeCell ref="N19:R21"/>
    <mergeCell ref="N6:Q7"/>
    <mergeCell ref="R6:R7"/>
    <mergeCell ref="N14:P16"/>
    <mergeCell ref="Q14:R16"/>
    <mergeCell ref="N17:R18"/>
    <mergeCell ref="N8:Q9"/>
    <mergeCell ref="R8:R9"/>
    <mergeCell ref="D2:F3"/>
  </mergeCells>
  <conditionalFormatting sqref="N19">
    <cfRule type="cellIs" dxfId="35" priority="26" operator="equal">
      <formula>"Slight"</formula>
    </cfRule>
    <cfRule type="cellIs" dxfId="34" priority="27" operator="equal">
      <formula>"Little-None"</formula>
    </cfRule>
  </conditionalFormatting>
  <conditionalFormatting sqref="N19">
    <cfRule type="cellIs" dxfId="33" priority="24" operator="equal">
      <formula>"Severe"</formula>
    </cfRule>
    <cfRule type="cellIs" dxfId="32" priority="25" operator="equal">
      <formula>"Moderate"</formula>
    </cfRule>
  </conditionalFormatting>
  <conditionalFormatting sqref="Q14">
    <cfRule type="containsBlanks" dxfId="31" priority="20">
      <formula>LEN(TRIM(Q14))=0</formula>
    </cfRule>
    <cfRule type="cellIs" dxfId="30" priority="21" operator="greaterThanOrEqual">
      <formula>0.75</formula>
    </cfRule>
    <cfRule type="cellIs" dxfId="29" priority="22" operator="between">
      <formula>0.500001</formula>
      <formula>0.75</formula>
    </cfRule>
    <cfRule type="cellIs" dxfId="28" priority="23" operator="between">
      <formula>0.30001</formula>
      <formula>0.5</formula>
    </cfRule>
    <cfRule type="cellIs" dxfId="27" priority="28" operator="lessThanOrEqual">
      <formula>0.3</formula>
    </cfRule>
  </conditionalFormatting>
  <conditionalFormatting sqref="R6">
    <cfRule type="cellIs" dxfId="26" priority="6" operator="lessThan">
      <formula>125</formula>
    </cfRule>
    <cfRule type="cellIs" dxfId="25" priority="7" operator="between">
      <formula>125</formula>
      <formula>225</formula>
    </cfRule>
    <cfRule type="cellIs" dxfId="24" priority="8" operator="greaterThanOrEqual">
      <formula>225</formula>
    </cfRule>
  </conditionalFormatting>
  <conditionalFormatting sqref="R8">
    <cfRule type="cellIs" dxfId="23" priority="2" operator="lessThan">
      <formula>275</formula>
    </cfRule>
    <cfRule type="cellIs" dxfId="22" priority="3" operator="between">
      <formula>275</formula>
      <formula>375</formula>
    </cfRule>
    <cfRule type="cellIs" dxfId="21" priority="4" operator="greaterThanOrEqual">
      <formula>375</formula>
    </cfRule>
    <cfRule type="cellIs" dxfId="20" priority="5" operator="equal">
      <formula>" "</formula>
    </cfRule>
  </conditionalFormatting>
  <conditionalFormatting sqref="R6 R8">
    <cfRule type="cellIs" dxfId="19" priority="1" operator="equal">
      <formula>" "</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B2:W24"/>
  <sheetViews>
    <sheetView showGridLines="0" zoomScaleNormal="100" workbookViewId="0">
      <selection activeCell="O5" sqref="O5:P8"/>
    </sheetView>
  </sheetViews>
  <sheetFormatPr defaultRowHeight="15" x14ac:dyDescent="0.25"/>
  <cols>
    <col min="5" max="5" width="13.42578125" customWidth="1"/>
    <col min="14" max="14" width="12.5703125" customWidth="1"/>
    <col min="15" max="18" width="11.7109375" customWidth="1"/>
  </cols>
  <sheetData>
    <row r="2" spans="2:23" ht="15" customHeight="1" thickBot="1" x14ac:dyDescent="0.3"/>
    <row r="3" spans="2:23" ht="15" customHeight="1" thickBot="1" x14ac:dyDescent="0.3">
      <c r="B3" s="43" t="s">
        <v>3</v>
      </c>
      <c r="C3" s="44"/>
      <c r="D3" s="13" t="str">
        <f>IF('Compaction Data'!C2="[insert field ID here]"," ",IF('Compaction Data'!C2=0," ",'Compaction Data'!C2))</f>
        <v>[insert field name]</v>
      </c>
      <c r="E3" s="17"/>
      <c r="F3" s="14"/>
      <c r="T3" s="4"/>
      <c r="U3" s="4" t="s">
        <v>1</v>
      </c>
      <c r="V3" s="4"/>
    </row>
    <row r="4" spans="2:23" ht="15" customHeight="1" thickBot="1" x14ac:dyDescent="0.3">
      <c r="B4" s="45"/>
      <c r="C4" s="46"/>
      <c r="D4" s="15"/>
      <c r="E4" s="15"/>
      <c r="F4" s="16"/>
      <c r="N4" s="11"/>
      <c r="O4" s="100" t="s">
        <v>12</v>
      </c>
      <c r="P4" s="101"/>
      <c r="Q4" s="100" t="s">
        <v>13</v>
      </c>
      <c r="R4" s="102"/>
      <c r="T4" s="4">
        <v>1</v>
      </c>
      <c r="U4" s="4">
        <v>150</v>
      </c>
      <c r="V4" s="4">
        <v>200</v>
      </c>
      <c r="W4" s="19">
        <v>300</v>
      </c>
    </row>
    <row r="5" spans="2:23" ht="15" customHeight="1" x14ac:dyDescent="0.25">
      <c r="N5" s="99" t="s">
        <v>10</v>
      </c>
      <c r="O5" s="93" t="str">
        <f>IF(MAX('Compaction Data'!C7:H46)=0," ",MAX('Compaction Data'!C7:H46))</f>
        <v xml:space="preserve"> </v>
      </c>
      <c r="P5" s="93"/>
      <c r="Q5" s="95" t="str">
        <f>IF(O5=" "," ",IF(O5&gt;=225,"HIGH",IF(O5&gt;=125,"MEDIUM","LOW")))</f>
        <v xml:space="preserve"> </v>
      </c>
      <c r="R5" s="96"/>
      <c r="T5" s="4">
        <v>2</v>
      </c>
      <c r="U5" s="4">
        <v>150</v>
      </c>
      <c r="V5" s="4">
        <v>200</v>
      </c>
      <c r="W5" s="19">
        <v>300</v>
      </c>
    </row>
    <row r="6" spans="2:23" ht="15" customHeight="1" x14ac:dyDescent="0.25">
      <c r="N6" s="99"/>
      <c r="O6" s="93"/>
      <c r="P6" s="93"/>
      <c r="Q6" s="95"/>
      <c r="R6" s="96"/>
      <c r="T6" s="4">
        <v>3</v>
      </c>
      <c r="U6" s="4">
        <v>150</v>
      </c>
      <c r="V6" s="4">
        <v>200</v>
      </c>
      <c r="W6" s="19">
        <v>300</v>
      </c>
    </row>
    <row r="7" spans="2:23" x14ac:dyDescent="0.25">
      <c r="N7" s="99"/>
      <c r="O7" s="93"/>
      <c r="P7" s="93"/>
      <c r="Q7" s="95"/>
      <c r="R7" s="96"/>
      <c r="T7" s="4">
        <v>4</v>
      </c>
      <c r="U7" s="4">
        <v>150</v>
      </c>
      <c r="V7" s="4">
        <v>200</v>
      </c>
      <c r="W7" s="19">
        <v>300</v>
      </c>
    </row>
    <row r="8" spans="2:23" x14ac:dyDescent="0.25">
      <c r="N8" s="99"/>
      <c r="O8" s="93"/>
      <c r="P8" s="93"/>
      <c r="Q8" s="95"/>
      <c r="R8" s="96"/>
      <c r="T8" s="4">
        <v>5</v>
      </c>
      <c r="U8" s="4">
        <v>150</v>
      </c>
      <c r="V8" s="4">
        <v>200</v>
      </c>
      <c r="W8" s="19">
        <v>300</v>
      </c>
    </row>
    <row r="9" spans="2:23" ht="15" customHeight="1" x14ac:dyDescent="0.25">
      <c r="N9" s="91" t="s">
        <v>11</v>
      </c>
      <c r="O9" s="93" t="e">
        <f>IF(MAX('Compaction Data'!#REF!)=0," ",MAX('Compaction Data'!#REF!))</f>
        <v>#REF!</v>
      </c>
      <c r="P9" s="93"/>
      <c r="Q9" s="95" t="e">
        <f>IF(O9=" "," ",IF(O9&gt;=375,"HIGH",IF(O9&gt;=275,"MEDIUM","LOW")))</f>
        <v>#REF!</v>
      </c>
      <c r="R9" s="96"/>
      <c r="T9" s="4">
        <v>6</v>
      </c>
      <c r="U9" s="4">
        <v>150</v>
      </c>
      <c r="V9" s="4">
        <v>200</v>
      </c>
      <c r="W9" s="19">
        <v>300</v>
      </c>
    </row>
    <row r="10" spans="2:23" x14ac:dyDescent="0.25">
      <c r="N10" s="91"/>
      <c r="O10" s="93"/>
      <c r="P10" s="93"/>
      <c r="Q10" s="95"/>
      <c r="R10" s="96"/>
      <c r="T10" s="4">
        <v>7</v>
      </c>
      <c r="U10" s="4">
        <v>150</v>
      </c>
      <c r="V10" s="4">
        <v>200</v>
      </c>
      <c r="W10" s="19">
        <v>300</v>
      </c>
    </row>
    <row r="11" spans="2:23" x14ac:dyDescent="0.25">
      <c r="N11" s="91"/>
      <c r="O11" s="93"/>
      <c r="P11" s="93"/>
      <c r="Q11" s="95"/>
      <c r="R11" s="96"/>
      <c r="T11" s="4">
        <v>8</v>
      </c>
      <c r="U11" s="4">
        <v>150</v>
      </c>
      <c r="V11" s="4">
        <v>200</v>
      </c>
      <c r="W11" s="19">
        <v>300</v>
      </c>
    </row>
    <row r="12" spans="2:23" ht="15.75" thickBot="1" x14ac:dyDescent="0.3">
      <c r="N12" s="92"/>
      <c r="O12" s="94"/>
      <c r="P12" s="94"/>
      <c r="Q12" s="97"/>
      <c r="R12" s="98"/>
      <c r="T12" s="4">
        <v>9</v>
      </c>
      <c r="U12" s="4">
        <v>150</v>
      </c>
      <c r="V12" s="4">
        <v>200</v>
      </c>
      <c r="W12" s="19">
        <v>300</v>
      </c>
    </row>
    <row r="13" spans="2:23" x14ac:dyDescent="0.25">
      <c r="T13" s="4">
        <v>10</v>
      </c>
      <c r="U13" s="4">
        <v>150</v>
      </c>
      <c r="V13" s="4">
        <v>200</v>
      </c>
      <c r="W13" s="19">
        <v>300</v>
      </c>
    </row>
    <row r="14" spans="2:23" ht="15.75" thickBot="1" x14ac:dyDescent="0.3">
      <c r="T14" s="4">
        <v>11</v>
      </c>
      <c r="U14" s="4">
        <v>150</v>
      </c>
      <c r="V14" s="4">
        <v>200</v>
      </c>
      <c r="W14" s="19">
        <v>300</v>
      </c>
    </row>
    <row r="15" spans="2:23" ht="15" customHeight="1" x14ac:dyDescent="0.25">
      <c r="N15" s="62" t="s">
        <v>6</v>
      </c>
      <c r="O15" s="63"/>
      <c r="P15" s="64"/>
      <c r="Q15" s="71" t="str">
        <f>IFERROR((COUNTIF('Compaction Data'!I7:I46,"&gt;=300")/COUNT('Compaction Data'!I7:I46))," ")</f>
        <v xml:space="preserve"> </v>
      </c>
      <c r="R15" s="72"/>
      <c r="T15" s="4">
        <v>12</v>
      </c>
      <c r="U15" s="4">
        <v>150</v>
      </c>
      <c r="V15" s="4">
        <v>200</v>
      </c>
      <c r="W15" s="19">
        <v>300</v>
      </c>
    </row>
    <row r="16" spans="2:23" ht="15" customHeight="1" x14ac:dyDescent="0.25">
      <c r="N16" s="65"/>
      <c r="O16" s="66"/>
      <c r="P16" s="67"/>
      <c r="Q16" s="73"/>
      <c r="R16" s="74"/>
      <c r="T16" s="4">
        <v>13</v>
      </c>
      <c r="U16" s="4">
        <v>150</v>
      </c>
      <c r="V16" s="4">
        <v>200</v>
      </c>
      <c r="W16" s="19">
        <v>300</v>
      </c>
    </row>
    <row r="17" spans="14:23" ht="15" customHeight="1" thickBot="1" x14ac:dyDescent="0.3">
      <c r="N17" s="65"/>
      <c r="O17" s="66"/>
      <c r="P17" s="67"/>
      <c r="Q17" s="73"/>
      <c r="R17" s="74"/>
      <c r="T17" s="4">
        <v>14</v>
      </c>
      <c r="U17" s="4">
        <v>150</v>
      </c>
      <c r="V17" s="4">
        <v>200</v>
      </c>
      <c r="W17" s="19">
        <v>300</v>
      </c>
    </row>
    <row r="18" spans="14:23" ht="15" customHeight="1" x14ac:dyDescent="0.25">
      <c r="N18" s="77" t="s">
        <v>9</v>
      </c>
      <c r="O18" s="78"/>
      <c r="P18" s="78"/>
      <c r="Q18" s="78"/>
      <c r="R18" s="79"/>
      <c r="T18" s="4">
        <v>15</v>
      </c>
      <c r="U18" s="4">
        <v>150</v>
      </c>
      <c r="V18" s="4">
        <v>200</v>
      </c>
      <c r="W18" s="19">
        <v>300</v>
      </c>
    </row>
    <row r="19" spans="14:23" ht="15" customHeight="1" thickBot="1" x14ac:dyDescent="0.3">
      <c r="N19" s="80"/>
      <c r="O19" s="81"/>
      <c r="P19" s="81"/>
      <c r="Q19" s="81"/>
      <c r="R19" s="82"/>
      <c r="T19" s="4">
        <v>16</v>
      </c>
      <c r="U19" s="4">
        <v>150</v>
      </c>
      <c r="V19" s="4">
        <v>200</v>
      </c>
      <c r="W19" s="19">
        <v>300</v>
      </c>
    </row>
    <row r="20" spans="14:23" ht="15" customHeight="1" x14ac:dyDescent="0.25">
      <c r="N20" s="50" t="str">
        <f>IF(Q15=" "," ",IF(Q15&lt;=0.3,"Little-None",IF(Q15&lt;=0.5,"Slight",IF(Q15&lt;=0.75,"Moderate","Severe"))))</f>
        <v xml:space="preserve"> </v>
      </c>
      <c r="O20" s="51"/>
      <c r="P20" s="51"/>
      <c r="Q20" s="51"/>
      <c r="R20" s="52"/>
      <c r="T20" s="4">
        <v>17</v>
      </c>
      <c r="U20" s="4">
        <v>150</v>
      </c>
      <c r="V20" s="4">
        <v>200</v>
      </c>
      <c r="W20" s="19">
        <v>300</v>
      </c>
    </row>
    <row r="21" spans="14:23" ht="15" customHeight="1" x14ac:dyDescent="0.25">
      <c r="N21" s="50"/>
      <c r="O21" s="51"/>
      <c r="P21" s="51"/>
      <c r="Q21" s="51"/>
      <c r="R21" s="52"/>
      <c r="T21" s="4">
        <v>18</v>
      </c>
      <c r="U21" s="4">
        <v>150</v>
      </c>
      <c r="V21" s="4">
        <v>200</v>
      </c>
      <c r="W21" s="19">
        <v>300</v>
      </c>
    </row>
    <row r="22" spans="14:23" ht="15" customHeight="1" thickBot="1" x14ac:dyDescent="0.3">
      <c r="N22" s="53"/>
      <c r="O22" s="54"/>
      <c r="P22" s="54"/>
      <c r="Q22" s="54"/>
      <c r="R22" s="55"/>
      <c r="T22" s="4"/>
      <c r="U22" s="4"/>
      <c r="V22" s="4"/>
    </row>
    <row r="23" spans="14:23" ht="15" customHeight="1" x14ac:dyDescent="0.25"/>
    <row r="24" spans="14:23" ht="15.75" customHeight="1" x14ac:dyDescent="0.25">
      <c r="N24" s="12"/>
    </row>
  </sheetData>
  <mergeCells count="13">
    <mergeCell ref="B3:C4"/>
    <mergeCell ref="N5:N8"/>
    <mergeCell ref="O4:P4"/>
    <mergeCell ref="O5:P8"/>
    <mergeCell ref="Q4:R4"/>
    <mergeCell ref="Q5:R8"/>
    <mergeCell ref="N9:N12"/>
    <mergeCell ref="O9:P12"/>
    <mergeCell ref="Q9:R12"/>
    <mergeCell ref="N18:R19"/>
    <mergeCell ref="N20:R22"/>
    <mergeCell ref="N15:P17"/>
    <mergeCell ref="Q15:R17"/>
  </mergeCells>
  <conditionalFormatting sqref="N20">
    <cfRule type="cellIs" dxfId="18" priority="19" operator="equal">
      <formula>"Slight"</formula>
    </cfRule>
    <cfRule type="cellIs" dxfId="17" priority="20" operator="equal">
      <formula>"Little-None"</formula>
    </cfRule>
  </conditionalFormatting>
  <conditionalFormatting sqref="N20">
    <cfRule type="cellIs" dxfId="16" priority="17" operator="equal">
      <formula>"Severe"</formula>
    </cfRule>
    <cfRule type="cellIs" dxfId="15" priority="18" operator="equal">
      <formula>"Moderate"</formula>
    </cfRule>
  </conditionalFormatting>
  <conditionalFormatting sqref="Q15">
    <cfRule type="containsBlanks" dxfId="14" priority="12">
      <formula>LEN(TRIM(Q15))=0</formula>
    </cfRule>
    <cfRule type="cellIs" dxfId="13" priority="13" operator="greaterThanOrEqual">
      <formula>0.75</formula>
    </cfRule>
    <cfRule type="cellIs" dxfId="12" priority="14" operator="between">
      <formula>0.500001</formula>
      <formula>0.75</formula>
    </cfRule>
    <cfRule type="cellIs" dxfId="11" priority="16" operator="between">
      <formula>0.30001</formula>
      <formula>0.5</formula>
    </cfRule>
    <cfRule type="cellIs" dxfId="10" priority="21" operator="lessThanOrEqual">
      <formula>0.3</formula>
    </cfRule>
  </conditionalFormatting>
  <conditionalFormatting sqref="Q5:R8 Q9">
    <cfRule type="cellIs" dxfId="9" priority="8" operator="equal">
      <formula>"HIGH"</formula>
    </cfRule>
    <cfRule type="cellIs" dxfId="8" priority="9" operator="equal">
      <formula>"MEDIUM"</formula>
    </cfRule>
    <cfRule type="cellIs" dxfId="7" priority="10" operator="equal">
      <formula>"LOW"</formula>
    </cfRule>
  </conditionalFormatting>
  <conditionalFormatting sqref="O5:P8 O9 Q5 Q9">
    <cfRule type="cellIs" dxfId="6" priority="1" operator="equal">
      <formula>" "</formula>
    </cfRule>
  </conditionalFormatting>
  <conditionalFormatting sqref="O5:P8 R5:R6">
    <cfRule type="cellIs" dxfId="5" priority="5" operator="greaterThanOrEqual">
      <formula>225</formula>
    </cfRule>
    <cfRule type="cellIs" dxfId="4" priority="6" operator="between">
      <formula>125</formula>
      <formula>225</formula>
    </cfRule>
    <cfRule type="cellIs" dxfId="3" priority="7" operator="lessThan">
      <formula>125</formula>
    </cfRule>
  </conditionalFormatting>
  <conditionalFormatting sqref="O8:P9 R7:R8">
    <cfRule type="cellIs" dxfId="2" priority="2" operator="greaterThanOrEqual">
      <formula>375</formula>
    </cfRule>
    <cfRule type="cellIs" dxfId="1" priority="3" operator="between">
      <formula>275</formula>
      <formula>375</formula>
    </cfRule>
    <cfRule type="cellIs" dxfId="0" priority="4" operator="lessThan">
      <formula>275</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Compaction Data</vt:lpstr>
      <vt:lpstr>Results</vt:lpstr>
      <vt:lpstr>Calculator V1</vt:lpstr>
    </vt:vector>
  </TitlesOfParts>
  <Company>The Province of Prince Edward Island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jwhittaker</dc:creator>
  <cp:lastModifiedBy>Hardy Strom</cp:lastModifiedBy>
  <dcterms:created xsi:type="dcterms:W3CDTF">2016-10-11T14:39:13Z</dcterms:created>
  <dcterms:modified xsi:type="dcterms:W3CDTF">2022-06-23T15:31:36Z</dcterms:modified>
</cp:coreProperties>
</file>