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embeddings/oleObject1.bin" ContentType="application/vnd.openxmlformats-officedocument.oleObject"/>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codeName="ThisWorkbook"/>
  <mc:AlternateContent xmlns:mc="http://schemas.openxmlformats.org/markup-compatibility/2006">
    <mc:Choice Requires="x15">
      <x15ac:absPath xmlns:x15ac="http://schemas.microsoft.com/office/spreadsheetml/2010/11/ac" url="G:\FIN FEDERAL\INFO\Annual-Statistical-Review\ASR2020\"/>
    </mc:Choice>
  </mc:AlternateContent>
  <xr:revisionPtr revIDLastSave="0" documentId="13_ncr:1_{D0E87150-63DE-48D6-84DD-60731F994623}" xr6:coauthVersionLast="45" xr6:coauthVersionMax="45" xr10:uidLastSave="{00000000-0000-0000-0000-000000000000}"/>
  <bookViews>
    <workbookView xWindow="-108" yWindow="-108" windowWidth="23256" windowHeight="12576" tabRatio="817" xr2:uid="{00000000-000D-0000-FFFF-FFFF00000000}"/>
  </bookViews>
  <sheets>
    <sheet name="1" sheetId="1" r:id="rId1"/>
    <sheet name="2" sheetId="2" r:id="rId2"/>
    <sheet name="3" sheetId="3" r:id="rId3"/>
    <sheet name="4,5" sheetId="4" r:id="rId4"/>
    <sheet name="6" sheetId="5" r:id="rId5"/>
    <sheet name="7" sheetId="6" r:id="rId6"/>
    <sheet name="8" sheetId="7" r:id="rId7"/>
    <sheet name="9A" sheetId="8" r:id="rId8"/>
    <sheet name="9B" sheetId="9" r:id="rId9"/>
    <sheet name="10" sheetId="10" r:id="rId10"/>
    <sheet name="11a" sheetId="11" r:id="rId11"/>
    <sheet name="11b" sheetId="95" r:id="rId12"/>
    <sheet name="12" sheetId="86" r:id="rId13"/>
    <sheet name="13" sheetId="13" r:id="rId14"/>
    <sheet name="14" sheetId="14" r:id="rId15"/>
    <sheet name="15" sheetId="15" r:id="rId16"/>
    <sheet name="16,17" sheetId="97" r:id="rId17"/>
    <sheet name="18,19" sheetId="98" r:id="rId18"/>
    <sheet name="20" sheetId="99" r:id="rId19"/>
    <sheet name="21,22" sheetId="100" r:id="rId20"/>
    <sheet name="23" sheetId="101" r:id="rId21"/>
    <sheet name="24" sheetId="19" r:id="rId22"/>
    <sheet name="25,26,27" sheetId="20" r:id="rId23"/>
    <sheet name="28" sheetId="21" r:id="rId24"/>
    <sheet name="29" sheetId="91" r:id="rId25"/>
    <sheet name="30,31" sheetId="22" r:id="rId26"/>
    <sheet name="31(old)" sheetId="23" state="hidden" r:id="rId27"/>
    <sheet name="32" sheetId="87" r:id="rId28"/>
    <sheet name="33" sheetId="24" r:id="rId29"/>
    <sheet name="34,35" sheetId="25" r:id="rId30"/>
    <sheet name="36" sheetId="26" r:id="rId31"/>
    <sheet name="37" sheetId="27" r:id="rId32"/>
    <sheet name="38A" sheetId="28" r:id="rId33"/>
    <sheet name="38B" sheetId="29" r:id="rId34"/>
    <sheet name="39" sheetId="83" r:id="rId35"/>
    <sheet name="40" sheetId="31" r:id="rId36"/>
    <sheet name="41,42" sheetId="32" r:id="rId37"/>
    <sheet name="43" sheetId="33" r:id="rId38"/>
    <sheet name="44" sheetId="34" r:id="rId39"/>
    <sheet name="45" sheetId="35" r:id="rId40"/>
    <sheet name="46" sheetId="36" r:id="rId41"/>
    <sheet name="47" sheetId="37" r:id="rId42"/>
    <sheet name="48" sheetId="38" r:id="rId43"/>
    <sheet name="49" sheetId="39" r:id="rId44"/>
    <sheet name="50" sheetId="40" r:id="rId45"/>
    <sheet name="51,52" sheetId="41" r:id="rId46"/>
    <sheet name="53,54" sheetId="94" r:id="rId47"/>
    <sheet name="55" sheetId="59" r:id="rId48"/>
    <sheet name="56" sheetId="42" r:id="rId49"/>
    <sheet name="57,58" sheetId="43" r:id="rId50"/>
    <sheet name="59,60" sheetId="44" r:id="rId51"/>
    <sheet name="61,62,63" sheetId="45" r:id="rId52"/>
    <sheet name="64" sheetId="46" r:id="rId53"/>
    <sheet name="65" sheetId="47" r:id="rId54"/>
    <sheet name="66,67" sheetId="48" r:id="rId55"/>
    <sheet name="68,69" sheetId="49" r:id="rId56"/>
    <sheet name="70,71" sheetId="50" r:id="rId57"/>
    <sheet name="72,73" sheetId="51" r:id="rId58"/>
    <sheet name="74,75" sheetId="52" r:id="rId59"/>
    <sheet name="76,77" sheetId="53" r:id="rId60"/>
    <sheet name="78,79" sheetId="54" r:id="rId61"/>
    <sheet name="80" sheetId="55" r:id="rId62"/>
    <sheet name="81,82,83" sheetId="56" r:id="rId63"/>
    <sheet name="84,85" sheetId="57" r:id="rId64"/>
    <sheet name="86" sheetId="89" r:id="rId65"/>
    <sheet name="87,88" sheetId="58" r:id="rId66"/>
    <sheet name="89,90,91" sheetId="60" r:id="rId67"/>
    <sheet name="92,93,94" sheetId="61" r:id="rId68"/>
    <sheet name="95" sheetId="62" r:id="rId69"/>
    <sheet name="96" sheetId="63" r:id="rId70"/>
    <sheet name="97,98" sheetId="96" r:id="rId71"/>
    <sheet name="99" sheetId="64" r:id="rId72"/>
    <sheet name="100,101" sheetId="88" r:id="rId73"/>
    <sheet name="102,103,104" sheetId="66" r:id="rId74"/>
    <sheet name="105,106" sheetId="67" r:id="rId75"/>
    <sheet name="107" sheetId="68" r:id="rId76"/>
    <sheet name="108" sheetId="70" r:id="rId77"/>
    <sheet name="109" sheetId="71" r:id="rId78"/>
    <sheet name="110" sheetId="72" r:id="rId79"/>
    <sheet name="111" sheetId="73" r:id="rId80"/>
    <sheet name="112,113" sheetId="74" r:id="rId81"/>
    <sheet name="114" sheetId="75" r:id="rId82"/>
    <sheet name="115" sheetId="76" r:id="rId83"/>
    <sheet name="116" sheetId="77" r:id="rId84"/>
    <sheet name="117A" sheetId="78" r:id="rId85"/>
    <sheet name="117B" sheetId="92" r:id="rId86"/>
    <sheet name="118" sheetId="80" r:id="rId87"/>
    <sheet name="119" sheetId="81" r:id="rId88"/>
  </sheets>
  <definedNames>
    <definedName name="footnote1_ab" localSheetId="9">'10'!#REF!</definedName>
    <definedName name="footnote1_bc" localSheetId="9">'10'!#REF!</definedName>
    <definedName name="footnote1_mb" localSheetId="9">'10'!#REF!</definedName>
    <definedName name="footnote1_nb" localSheetId="9">'10'!#REF!</definedName>
    <definedName name="footnote1_ns" localSheetId="9">'10'!#REF!</definedName>
    <definedName name="footnote1_on" localSheetId="9">'10'!#REF!</definedName>
    <definedName name="footnote1_qc" localSheetId="9">'10'!#REF!</definedName>
    <definedName name="footnote1_sk" localSheetId="9">'10'!#REF!</definedName>
    <definedName name="_xlnm.Print_Area" localSheetId="0">'1'!$A$1:$J$77</definedName>
    <definedName name="_xlnm.Print_Area" localSheetId="9">'10'!$A$1:$G$58</definedName>
    <definedName name="_xlnm.Print_Area" localSheetId="72">'100,101'!$A$1:$K$64</definedName>
    <definedName name="_xlnm.Print_Area" localSheetId="73">'102,103,104'!$A$1:$G$62</definedName>
    <definedName name="_xlnm.Print_Area" localSheetId="74">'105,106'!$A$1:$I$51</definedName>
    <definedName name="_xlnm.Print_Area" localSheetId="75">'107'!$A$1:$G$67</definedName>
    <definedName name="_xlnm.Print_Area" localSheetId="76">'108'!$A$1:$K$67</definedName>
    <definedName name="_xlnm.Print_Area" localSheetId="77">'109'!$A$1:$H$53</definedName>
    <definedName name="_xlnm.Print_Area" localSheetId="78">'110'!$A$1:$F$44</definedName>
    <definedName name="_xlnm.Print_Area" localSheetId="79">'111'!$A$1:$J$39</definedName>
    <definedName name="_xlnm.Print_Area" localSheetId="80">'112,113'!$A$1:$J$72</definedName>
    <definedName name="_xlnm.Print_Area" localSheetId="81">'114'!$A$1:$M$69</definedName>
    <definedName name="_xlnm.Print_Area" localSheetId="83">'116'!$A$1:$E$55</definedName>
    <definedName name="_xlnm.Print_Area" localSheetId="84">'117A'!$A$1:$E$76</definedName>
    <definedName name="_xlnm.Print_Area" localSheetId="85">'117B'!$A$1:$E$61</definedName>
    <definedName name="_xlnm.Print_Area" localSheetId="86">'118'!$A$1:$D$59</definedName>
    <definedName name="_xlnm.Print_Area" localSheetId="87">'119'!$A$1:$G$63</definedName>
    <definedName name="_xlnm.Print_Area" localSheetId="10">'11a'!$A$1:$I$66</definedName>
    <definedName name="_xlnm.Print_Area" localSheetId="11">'11b'!$A$1:$I$61</definedName>
    <definedName name="_xlnm.Print_Area" localSheetId="12">'12'!$A$1:$E$62</definedName>
    <definedName name="_xlnm.Print_Area" localSheetId="13">'13'!$A$1:$F$54</definedName>
    <definedName name="_xlnm.Print_Area" localSheetId="14">'14'!$A$1:$H$67</definedName>
    <definedName name="_xlnm.Print_Area" localSheetId="15">'15'!$A$1:$F$62</definedName>
    <definedName name="_xlnm.Print_Area" localSheetId="16">'16,17'!$A$1:$I$51</definedName>
    <definedName name="_xlnm.Print_Area" localSheetId="17">'18,19'!$A$1:$I$70</definedName>
    <definedName name="_xlnm.Print_Area" localSheetId="1">'2'!$A$1:$H$63</definedName>
    <definedName name="_xlnm.Print_Area" localSheetId="18">'20'!$A$1:$L$69</definedName>
    <definedName name="_xlnm.Print_Area" localSheetId="19">'21,22'!$A$1:$I$60</definedName>
    <definedName name="_xlnm.Print_Area" localSheetId="20">'23'!$A$1:$J$74</definedName>
    <definedName name="_xlnm.Print_Area" localSheetId="21">'24'!$A$1:$G$67</definedName>
    <definedName name="_xlnm.Print_Area" localSheetId="22">'25,26,27'!$A$1:$I$83</definedName>
    <definedName name="_xlnm.Print_Area" localSheetId="23">'28'!$A$1:$I$56</definedName>
    <definedName name="_xlnm.Print_Area" localSheetId="24">'29'!$A$1:$I$78</definedName>
    <definedName name="_xlnm.Print_Area" localSheetId="2">'3'!$A$1:$H$77</definedName>
    <definedName name="_xlnm.Print_Area" localSheetId="25">'30,31'!$A$1:$K$82</definedName>
    <definedName name="_xlnm.Print_Area" localSheetId="26">'31(old)'!$A$1:$N$72</definedName>
    <definedName name="_xlnm.Print_Area" localSheetId="27">'32'!$A$1:$L$72</definedName>
    <definedName name="_xlnm.Print_Area" localSheetId="28">'33'!$A$1:$I$45</definedName>
    <definedName name="_xlnm.Print_Area" localSheetId="29">'34,35'!$A$1:$I$63</definedName>
    <definedName name="_xlnm.Print_Area" localSheetId="30">'36'!$A$1:$I$51</definedName>
    <definedName name="_xlnm.Print_Area" localSheetId="31">'37'!$A$1:$F$62</definedName>
    <definedName name="_xlnm.Print_Area" localSheetId="32">'38A'!$A$1:$G$73</definedName>
    <definedName name="_xlnm.Print_Area" localSheetId="33">'38B'!$A$1:$H$68</definedName>
    <definedName name="_xlnm.Print_Area" localSheetId="34">'39'!$A$1:$G$72</definedName>
    <definedName name="_xlnm.Print_Area" localSheetId="3">'4,5'!$A$1:$N$84</definedName>
    <definedName name="_xlnm.Print_Area" localSheetId="35">'40'!$A$1:$G$38</definedName>
    <definedName name="_xlnm.Print_Area" localSheetId="36">'41,42'!$A$1:$J$61</definedName>
    <definedName name="_xlnm.Print_Area" localSheetId="37">'43'!$A$1:$G$65</definedName>
    <definedName name="_xlnm.Print_Area" localSheetId="38">'44'!$A$1:$G$67</definedName>
    <definedName name="_xlnm.Print_Area" localSheetId="39">'45'!$A$1:$G$40</definedName>
    <definedName name="_xlnm.Print_Area" localSheetId="40">'46'!$A$1:$L$55</definedName>
    <definedName name="_xlnm.Print_Area" localSheetId="41">'47'!$A$1:$L$55</definedName>
    <definedName name="_xlnm.Print_Area" localSheetId="42">'48'!$A$1:$L$54</definedName>
    <definedName name="_xlnm.Print_Area" localSheetId="43">'49'!$A$1:$H$51</definedName>
    <definedName name="_xlnm.Print_Area" localSheetId="44">'50'!$A$1:$K$71</definedName>
    <definedName name="_xlnm.Print_Area" localSheetId="45">'51,52'!$A$1:$K$72</definedName>
    <definedName name="_xlnm.Print_Area" localSheetId="46">'53,54'!$A$1:$K$69</definedName>
    <definedName name="_xlnm.Print_Area" localSheetId="47">'55'!$A$1:$H$48</definedName>
    <definedName name="_xlnm.Print_Area" localSheetId="48">'56'!$A$1:$H$83</definedName>
    <definedName name="_xlnm.Print_Area" localSheetId="49">'57,58'!$A$1:$J$80</definedName>
    <definedName name="_xlnm.Print_Area" localSheetId="50">'59,60'!$A$1:$E$60</definedName>
    <definedName name="_xlnm.Print_Area" localSheetId="4">'6'!$A$1:$I$60</definedName>
    <definedName name="_xlnm.Print_Area" localSheetId="51">'61,62,63'!$A$1:$M$61</definedName>
    <definedName name="_xlnm.Print_Area" localSheetId="52">'64'!$A$1:$H$63</definedName>
    <definedName name="_xlnm.Print_Area" localSheetId="53">'65'!$A$1:$J$47</definedName>
    <definedName name="_xlnm.Print_Area" localSheetId="54">'66,67'!$A$1:$J$63</definedName>
    <definedName name="_xlnm.Print_Area" localSheetId="55">'68,69'!$A$1:$L$70</definedName>
    <definedName name="_xlnm.Print_Area" localSheetId="5">'7'!$A$1:$L$59</definedName>
    <definedName name="_xlnm.Print_Area" localSheetId="56">'70,71'!$A$1:$K$57</definedName>
    <definedName name="_xlnm.Print_Area" localSheetId="57">'72,73'!$A$1:$I$74</definedName>
    <definedName name="_xlnm.Print_Area" localSheetId="58">'74,75'!$A$1:$G$67</definedName>
    <definedName name="_xlnm.Print_Area" localSheetId="59">'76,77'!$A$1:$I$58</definedName>
    <definedName name="_xlnm.Print_Area" localSheetId="60">'78,79'!$A$1:$I$52</definedName>
    <definedName name="_xlnm.Print_Area" localSheetId="6">'8'!$A$1:$H$59</definedName>
    <definedName name="_xlnm.Print_Area" localSheetId="61">'80'!$A$1:$I$53</definedName>
    <definedName name="_xlnm.Print_Area" localSheetId="62">'81,82,83'!$A$1:$I$87</definedName>
    <definedName name="_xlnm.Print_Area" localSheetId="63">'84,85'!$A$1:$J$53</definedName>
    <definedName name="_xlnm.Print_Area" localSheetId="64">'86'!$A$1:$F$51</definedName>
    <definedName name="_xlnm.Print_Area" localSheetId="65">'87,88'!$A$1:$I$68</definedName>
    <definedName name="_xlnm.Print_Area" localSheetId="66">'89,90,91'!$A$1:$I$75</definedName>
    <definedName name="_xlnm.Print_Area" localSheetId="67">'92,93,94'!$A$1:$I$72</definedName>
    <definedName name="_xlnm.Print_Area" localSheetId="68">'95'!$A$1:$K$45</definedName>
    <definedName name="_xlnm.Print_Area" localSheetId="69">'96'!$A$1:$M$53</definedName>
    <definedName name="_xlnm.Print_Area" localSheetId="70">'97,98'!$A$1:$L$51</definedName>
    <definedName name="_xlnm.Print_Area" localSheetId="71">'99'!$A$1:$G$85</definedName>
    <definedName name="_xlnm.Print_Area" localSheetId="7">'9A'!$A$1:$K$56</definedName>
    <definedName name="_xlnm.Print_Area" localSheetId="8">'9B'!$A$1:$K$50</definedName>
    <definedName name="Z_9014CDA8_C3FC_41E6_A045_DAEFC55B82B1_.wvu.PrintArea" localSheetId="0" hidden="1">'1'!$A$1:$J$77</definedName>
    <definedName name="Z_9014CDA8_C3FC_41E6_A045_DAEFC55B82B1_.wvu.PrintArea" localSheetId="9" hidden="1">'10'!$A$1:$G$57</definedName>
    <definedName name="Z_9014CDA8_C3FC_41E6_A045_DAEFC55B82B1_.wvu.PrintArea" localSheetId="72" hidden="1">'100,101'!$A$1:$E$81</definedName>
    <definedName name="Z_9014CDA8_C3FC_41E6_A045_DAEFC55B82B1_.wvu.PrintArea" localSheetId="73" hidden="1">'102,103,104'!$A$1:$G$48</definedName>
    <definedName name="Z_9014CDA8_C3FC_41E6_A045_DAEFC55B82B1_.wvu.PrintArea" localSheetId="74" hidden="1">'105,106'!$A$1:$I$2</definedName>
    <definedName name="Z_9014CDA8_C3FC_41E6_A045_DAEFC55B82B1_.wvu.PrintArea" localSheetId="76" hidden="1">'108'!$A$1:$K$66</definedName>
    <definedName name="Z_9014CDA8_C3FC_41E6_A045_DAEFC55B82B1_.wvu.PrintArea" localSheetId="77" hidden="1">'109'!$A$1:$H$53</definedName>
    <definedName name="Z_9014CDA8_C3FC_41E6_A045_DAEFC55B82B1_.wvu.PrintArea" localSheetId="78" hidden="1">'110'!$A$1:$F$44</definedName>
    <definedName name="Z_9014CDA8_C3FC_41E6_A045_DAEFC55B82B1_.wvu.PrintArea" localSheetId="79" hidden="1">'111'!$A$1:$J$39</definedName>
    <definedName name="Z_9014CDA8_C3FC_41E6_A045_DAEFC55B82B1_.wvu.PrintArea" localSheetId="80" hidden="1">'112,113'!$A$1:$J$70</definedName>
    <definedName name="Z_9014CDA8_C3FC_41E6_A045_DAEFC55B82B1_.wvu.PrintArea" localSheetId="81" hidden="1">'114'!$A$1:$M$68</definedName>
    <definedName name="Z_9014CDA8_C3FC_41E6_A045_DAEFC55B82B1_.wvu.PrintArea" localSheetId="83" hidden="1">'116'!$A$1:$E$55</definedName>
    <definedName name="Z_9014CDA8_C3FC_41E6_A045_DAEFC55B82B1_.wvu.PrintArea" localSheetId="84" hidden="1">'117A'!$A$1:$E$74</definedName>
    <definedName name="Z_9014CDA8_C3FC_41E6_A045_DAEFC55B82B1_.wvu.PrintArea" localSheetId="85" hidden="1">'117B'!$A$1:$E$61</definedName>
    <definedName name="Z_9014CDA8_C3FC_41E6_A045_DAEFC55B82B1_.wvu.PrintArea" localSheetId="86" hidden="1">'118'!$A$1:$D$59</definedName>
    <definedName name="Z_9014CDA8_C3FC_41E6_A045_DAEFC55B82B1_.wvu.PrintArea" localSheetId="87" hidden="1">'119'!$A$1:$G$61</definedName>
    <definedName name="Z_9014CDA8_C3FC_41E6_A045_DAEFC55B82B1_.wvu.PrintArea" localSheetId="10" hidden="1">'11a'!$A$1:$I$60</definedName>
    <definedName name="Z_9014CDA8_C3FC_41E6_A045_DAEFC55B82B1_.wvu.PrintArea" localSheetId="11" hidden="1">'11b'!$A$1:$I$55</definedName>
    <definedName name="Z_9014CDA8_C3FC_41E6_A045_DAEFC55B82B1_.wvu.PrintArea" localSheetId="13" hidden="1">'13'!$A$1:$F$54</definedName>
    <definedName name="Z_9014CDA8_C3FC_41E6_A045_DAEFC55B82B1_.wvu.PrintArea" localSheetId="14" hidden="1">'14'!$A$1:$H$67</definedName>
    <definedName name="Z_9014CDA8_C3FC_41E6_A045_DAEFC55B82B1_.wvu.PrintArea" localSheetId="15" hidden="1">'15'!$A$1:$F$62</definedName>
    <definedName name="Z_9014CDA8_C3FC_41E6_A045_DAEFC55B82B1_.wvu.PrintArea" localSheetId="16" hidden="1">'16,17'!$A$1:$I$52</definedName>
    <definedName name="Z_9014CDA8_C3FC_41E6_A045_DAEFC55B82B1_.wvu.PrintArea" localSheetId="1" hidden="1">'2'!$A$1:$H$63</definedName>
    <definedName name="Z_9014CDA8_C3FC_41E6_A045_DAEFC55B82B1_.wvu.PrintArea" localSheetId="18" hidden="1">'20'!$A$1:$L$69</definedName>
    <definedName name="Z_9014CDA8_C3FC_41E6_A045_DAEFC55B82B1_.wvu.PrintArea" localSheetId="19" hidden="1">'21,22'!$A$1:$I$24</definedName>
    <definedName name="Z_9014CDA8_C3FC_41E6_A045_DAEFC55B82B1_.wvu.PrintArea" localSheetId="21" hidden="1">'24'!$A$1:$G$67</definedName>
    <definedName name="Z_9014CDA8_C3FC_41E6_A045_DAEFC55B82B1_.wvu.PrintArea" localSheetId="22" hidden="1">'25,26,27'!$A$1:$I$87</definedName>
    <definedName name="Z_9014CDA8_C3FC_41E6_A045_DAEFC55B82B1_.wvu.PrintArea" localSheetId="23" hidden="1">'28'!$A$1:$I$58</definedName>
    <definedName name="Z_9014CDA8_C3FC_41E6_A045_DAEFC55B82B1_.wvu.PrintArea" localSheetId="24" hidden="1">'29'!$A$1:$I$78</definedName>
    <definedName name="Z_9014CDA8_C3FC_41E6_A045_DAEFC55B82B1_.wvu.PrintArea" localSheetId="2" hidden="1">'3'!$A$1:$H$80</definedName>
    <definedName name="Z_9014CDA8_C3FC_41E6_A045_DAEFC55B82B1_.wvu.PrintArea" localSheetId="25" hidden="1">'30,31'!$A$1:$K$81</definedName>
    <definedName name="Z_9014CDA8_C3FC_41E6_A045_DAEFC55B82B1_.wvu.PrintArea" localSheetId="26" hidden="1">'31(old)'!$A$1:$N$68</definedName>
    <definedName name="Z_9014CDA8_C3FC_41E6_A045_DAEFC55B82B1_.wvu.PrintArea" localSheetId="27" hidden="1">'32'!$A$1:$L$67</definedName>
    <definedName name="Z_9014CDA8_C3FC_41E6_A045_DAEFC55B82B1_.wvu.PrintArea" localSheetId="28" hidden="1">'33'!$A$1:$I$43</definedName>
    <definedName name="Z_9014CDA8_C3FC_41E6_A045_DAEFC55B82B1_.wvu.PrintArea" localSheetId="29" hidden="1">'34,35'!$A$1:$I$67</definedName>
    <definedName name="Z_9014CDA8_C3FC_41E6_A045_DAEFC55B82B1_.wvu.PrintArea" localSheetId="30" hidden="1">'36'!$A$1:$I$54</definedName>
    <definedName name="Z_9014CDA8_C3FC_41E6_A045_DAEFC55B82B1_.wvu.PrintArea" localSheetId="31" hidden="1">'37'!$A$1:$F$61</definedName>
    <definedName name="Z_9014CDA8_C3FC_41E6_A045_DAEFC55B82B1_.wvu.PrintArea" localSheetId="32" hidden="1">'38A'!$B$1:$H$73</definedName>
    <definedName name="Z_9014CDA8_C3FC_41E6_A045_DAEFC55B82B1_.wvu.PrintArea" localSheetId="33" hidden="1">'38B'!$A$1:$H$57</definedName>
    <definedName name="Z_9014CDA8_C3FC_41E6_A045_DAEFC55B82B1_.wvu.PrintArea" localSheetId="34" hidden="1">'39'!$B$1:$J$72</definedName>
    <definedName name="Z_9014CDA8_C3FC_41E6_A045_DAEFC55B82B1_.wvu.PrintArea" localSheetId="3" hidden="1">'4,5'!$A$1:$N$84</definedName>
    <definedName name="Z_9014CDA8_C3FC_41E6_A045_DAEFC55B82B1_.wvu.PrintArea" localSheetId="35" hidden="1">'40'!$A$1:$G$30</definedName>
    <definedName name="Z_9014CDA8_C3FC_41E6_A045_DAEFC55B82B1_.wvu.PrintArea" localSheetId="36" hidden="1">'41,42'!$A$1:$J$61</definedName>
    <definedName name="Z_9014CDA8_C3FC_41E6_A045_DAEFC55B82B1_.wvu.PrintArea" localSheetId="37" hidden="1">'43'!$A$1:$G$65</definedName>
    <definedName name="Z_9014CDA8_C3FC_41E6_A045_DAEFC55B82B1_.wvu.PrintArea" localSheetId="38" hidden="1">'44'!$A$1:$G$67</definedName>
    <definedName name="Z_9014CDA8_C3FC_41E6_A045_DAEFC55B82B1_.wvu.PrintArea" localSheetId="39" hidden="1">'45'!$A$1:$G$54</definedName>
    <definedName name="Z_9014CDA8_C3FC_41E6_A045_DAEFC55B82B1_.wvu.PrintArea" localSheetId="40" hidden="1">'46'!$A$1:$L$55</definedName>
    <definedName name="Z_9014CDA8_C3FC_41E6_A045_DAEFC55B82B1_.wvu.PrintArea" localSheetId="41" hidden="1">'47'!$A$1:$L$55</definedName>
    <definedName name="Z_9014CDA8_C3FC_41E6_A045_DAEFC55B82B1_.wvu.PrintArea" localSheetId="42" hidden="1">'48'!$A$1:$L$53</definedName>
    <definedName name="Z_9014CDA8_C3FC_41E6_A045_DAEFC55B82B1_.wvu.PrintArea" localSheetId="43" hidden="1">'49'!$A$1:$H$50</definedName>
    <definedName name="Z_9014CDA8_C3FC_41E6_A045_DAEFC55B82B1_.wvu.PrintArea" localSheetId="44" hidden="1">'50'!$A$1:$K$71</definedName>
    <definedName name="Z_9014CDA8_C3FC_41E6_A045_DAEFC55B82B1_.wvu.PrintArea" localSheetId="45" hidden="1">'51,52'!$A$1:$K$61</definedName>
    <definedName name="Z_9014CDA8_C3FC_41E6_A045_DAEFC55B82B1_.wvu.PrintArea" localSheetId="46" hidden="1">'53,54'!$A$1:$K$64</definedName>
    <definedName name="Z_9014CDA8_C3FC_41E6_A045_DAEFC55B82B1_.wvu.PrintArea" localSheetId="47" hidden="1">'55'!$A$1:$H$48</definedName>
    <definedName name="Z_9014CDA8_C3FC_41E6_A045_DAEFC55B82B1_.wvu.PrintArea" localSheetId="48" hidden="1">'56'!$A$1:$H$83</definedName>
    <definedName name="Z_9014CDA8_C3FC_41E6_A045_DAEFC55B82B1_.wvu.PrintArea" localSheetId="49" hidden="1">'57,58'!$A$1:$J$51</definedName>
    <definedName name="Z_9014CDA8_C3FC_41E6_A045_DAEFC55B82B1_.wvu.PrintArea" localSheetId="50" hidden="1">'59,60'!$A$1:$E$60</definedName>
    <definedName name="Z_9014CDA8_C3FC_41E6_A045_DAEFC55B82B1_.wvu.PrintArea" localSheetId="4" hidden="1">'6'!$A$1:$I$58</definedName>
    <definedName name="Z_9014CDA8_C3FC_41E6_A045_DAEFC55B82B1_.wvu.PrintArea" localSheetId="51" hidden="1">'61,62,63'!$A$1:$M$61</definedName>
    <definedName name="Z_9014CDA8_C3FC_41E6_A045_DAEFC55B82B1_.wvu.PrintArea" localSheetId="52" hidden="1">'64'!$A$1:$H$63</definedName>
    <definedName name="Z_9014CDA8_C3FC_41E6_A045_DAEFC55B82B1_.wvu.PrintArea" localSheetId="53" hidden="1">'65'!$A$1:$J$47</definedName>
    <definedName name="Z_9014CDA8_C3FC_41E6_A045_DAEFC55B82B1_.wvu.PrintArea" localSheetId="54" hidden="1">'66,67'!$A$1:$J$62</definedName>
    <definedName name="Z_9014CDA8_C3FC_41E6_A045_DAEFC55B82B1_.wvu.PrintArea" localSheetId="55" hidden="1">'68,69'!$A$1:$L$70</definedName>
    <definedName name="Z_9014CDA8_C3FC_41E6_A045_DAEFC55B82B1_.wvu.PrintArea" localSheetId="5" hidden="1">'7'!$A$1:$L$59</definedName>
    <definedName name="Z_9014CDA8_C3FC_41E6_A045_DAEFC55B82B1_.wvu.PrintArea" localSheetId="56" hidden="1">'70,71'!$A$1:$K$38</definedName>
    <definedName name="Z_9014CDA8_C3FC_41E6_A045_DAEFC55B82B1_.wvu.PrintArea" localSheetId="57" hidden="1">'72,73'!$A$1:$I$75</definedName>
    <definedName name="Z_9014CDA8_C3FC_41E6_A045_DAEFC55B82B1_.wvu.PrintArea" localSheetId="58" hidden="1">'74,75'!$A$1:$G$67</definedName>
    <definedName name="Z_9014CDA8_C3FC_41E6_A045_DAEFC55B82B1_.wvu.PrintArea" localSheetId="59" hidden="1">'76,77'!$A$1:$I$57</definedName>
    <definedName name="Z_9014CDA8_C3FC_41E6_A045_DAEFC55B82B1_.wvu.PrintArea" localSheetId="60" hidden="1">'78,79'!$A$1:$I$52</definedName>
    <definedName name="Z_9014CDA8_C3FC_41E6_A045_DAEFC55B82B1_.wvu.PrintArea" localSheetId="6" hidden="1">'8'!$A$1:$H$59</definedName>
    <definedName name="Z_9014CDA8_C3FC_41E6_A045_DAEFC55B82B1_.wvu.PrintArea" localSheetId="61" hidden="1">'80'!$C$1:$G$53</definedName>
    <definedName name="Z_9014CDA8_C3FC_41E6_A045_DAEFC55B82B1_.wvu.PrintArea" localSheetId="62" hidden="1">'81,82,83'!$A$1:$I$87</definedName>
    <definedName name="Z_9014CDA8_C3FC_41E6_A045_DAEFC55B82B1_.wvu.PrintArea" localSheetId="63" hidden="1">'84,85'!$A$1:$G$53</definedName>
    <definedName name="Z_9014CDA8_C3FC_41E6_A045_DAEFC55B82B1_.wvu.PrintArea" localSheetId="65" hidden="1">'87,88'!$A$1:$I$68</definedName>
    <definedName name="Z_9014CDA8_C3FC_41E6_A045_DAEFC55B82B1_.wvu.PrintArea" localSheetId="66" hidden="1">'89,90,91'!$A$1:$I$75</definedName>
    <definedName name="Z_9014CDA8_C3FC_41E6_A045_DAEFC55B82B1_.wvu.PrintArea" localSheetId="67" hidden="1">'92,93,94'!$A$1:$I$72</definedName>
    <definedName name="Z_9014CDA8_C3FC_41E6_A045_DAEFC55B82B1_.wvu.PrintArea" localSheetId="68" hidden="1">'95'!$A$1:$K$45</definedName>
    <definedName name="Z_9014CDA8_C3FC_41E6_A045_DAEFC55B82B1_.wvu.PrintArea" localSheetId="69" hidden="1">'96'!$A$1:$M$53</definedName>
    <definedName name="Z_9014CDA8_C3FC_41E6_A045_DAEFC55B82B1_.wvu.PrintArea" localSheetId="70" hidden="1">'97,98'!$A$1:$L$26</definedName>
    <definedName name="Z_9014CDA8_C3FC_41E6_A045_DAEFC55B82B1_.wvu.PrintArea" localSheetId="71" hidden="1">'99'!$A$1:$G$85</definedName>
    <definedName name="Z_9014CDA8_C3FC_41E6_A045_DAEFC55B82B1_.wvu.PrintArea" localSheetId="7" hidden="1">'9A'!$A$1:$K$56</definedName>
    <definedName name="Z_9014CDA8_C3FC_41E6_A045_DAEFC55B82B1_.wvu.PrintArea" localSheetId="8" hidden="1">'9B'!$A$1:$K$50</definedName>
    <definedName name="Z_9014CDA8_C3FC_41E6_A045_DAEFC55B82B1_.wvu.Rows" localSheetId="74" hidden="1">'105,106'!#REF!</definedName>
    <definedName name="Z_F67F5823_51D5_4D47_B100_5B47C1E6BCB9_.wvu.PrintArea" localSheetId="0" hidden="1">'1'!$A$1:$J$77</definedName>
    <definedName name="Z_F67F5823_51D5_4D47_B100_5B47C1E6BCB9_.wvu.PrintArea" localSheetId="9" hidden="1">'10'!$A$1:$G$57</definedName>
    <definedName name="Z_F67F5823_51D5_4D47_B100_5B47C1E6BCB9_.wvu.PrintArea" localSheetId="72" hidden="1">'100,101'!$A$1:$E$81</definedName>
    <definedName name="Z_F67F5823_51D5_4D47_B100_5B47C1E6BCB9_.wvu.PrintArea" localSheetId="73" hidden="1">'102,103,104'!$A$1:$G$48</definedName>
    <definedName name="Z_F67F5823_51D5_4D47_B100_5B47C1E6BCB9_.wvu.PrintArea" localSheetId="74" hidden="1">'105,106'!$A$1:$I$2</definedName>
    <definedName name="Z_F67F5823_51D5_4D47_B100_5B47C1E6BCB9_.wvu.PrintArea" localSheetId="76" hidden="1">'108'!$A$1:$K$66</definedName>
    <definedName name="Z_F67F5823_51D5_4D47_B100_5B47C1E6BCB9_.wvu.PrintArea" localSheetId="77" hidden="1">'109'!$A$1:$H$53</definedName>
    <definedName name="Z_F67F5823_51D5_4D47_B100_5B47C1E6BCB9_.wvu.PrintArea" localSheetId="78" hidden="1">'110'!$A$1:$F$44</definedName>
    <definedName name="Z_F67F5823_51D5_4D47_B100_5B47C1E6BCB9_.wvu.PrintArea" localSheetId="79" hidden="1">'111'!$A$1:$J$39</definedName>
    <definedName name="Z_F67F5823_51D5_4D47_B100_5B47C1E6BCB9_.wvu.PrintArea" localSheetId="80" hidden="1">'112,113'!$A$1:$J$70</definedName>
    <definedName name="Z_F67F5823_51D5_4D47_B100_5B47C1E6BCB9_.wvu.PrintArea" localSheetId="81" hidden="1">'114'!$A$1:$M$68</definedName>
    <definedName name="Z_F67F5823_51D5_4D47_B100_5B47C1E6BCB9_.wvu.PrintArea" localSheetId="83" hidden="1">'116'!$A$1:$E$55</definedName>
    <definedName name="Z_F67F5823_51D5_4D47_B100_5B47C1E6BCB9_.wvu.PrintArea" localSheetId="84" hidden="1">'117A'!$A$1:$E$74</definedName>
    <definedName name="Z_F67F5823_51D5_4D47_B100_5B47C1E6BCB9_.wvu.PrintArea" localSheetId="85" hidden="1">'117B'!$A$1:$E$61</definedName>
    <definedName name="Z_F67F5823_51D5_4D47_B100_5B47C1E6BCB9_.wvu.PrintArea" localSheetId="86" hidden="1">'118'!$A$1:$D$59</definedName>
    <definedName name="Z_F67F5823_51D5_4D47_B100_5B47C1E6BCB9_.wvu.PrintArea" localSheetId="87" hidden="1">'119'!$A$1:$G$61</definedName>
    <definedName name="Z_F67F5823_51D5_4D47_B100_5B47C1E6BCB9_.wvu.PrintArea" localSheetId="10" hidden="1">'11a'!$A$1:$I$60</definedName>
    <definedName name="Z_F67F5823_51D5_4D47_B100_5B47C1E6BCB9_.wvu.PrintArea" localSheetId="11" hidden="1">'11b'!$A$1:$I$55</definedName>
    <definedName name="Z_F67F5823_51D5_4D47_B100_5B47C1E6BCB9_.wvu.PrintArea" localSheetId="13" hidden="1">'13'!$A$1:$F$54</definedName>
    <definedName name="Z_F67F5823_51D5_4D47_B100_5B47C1E6BCB9_.wvu.PrintArea" localSheetId="14" hidden="1">'14'!$A$1:$H$67</definedName>
    <definedName name="Z_F67F5823_51D5_4D47_B100_5B47C1E6BCB9_.wvu.PrintArea" localSheetId="15" hidden="1">'15'!$A$1:$F$62</definedName>
    <definedName name="Z_F67F5823_51D5_4D47_B100_5B47C1E6BCB9_.wvu.PrintArea" localSheetId="16" hidden="1">'16,17'!$A$1:$I$52</definedName>
    <definedName name="Z_F67F5823_51D5_4D47_B100_5B47C1E6BCB9_.wvu.PrintArea" localSheetId="1" hidden="1">'2'!$A$1:$H$63</definedName>
    <definedName name="Z_F67F5823_51D5_4D47_B100_5B47C1E6BCB9_.wvu.PrintArea" localSheetId="18" hidden="1">'20'!$A$1:$L$69</definedName>
    <definedName name="Z_F67F5823_51D5_4D47_B100_5B47C1E6BCB9_.wvu.PrintArea" localSheetId="19" hidden="1">'21,22'!$A$1:$I$24</definedName>
    <definedName name="Z_F67F5823_51D5_4D47_B100_5B47C1E6BCB9_.wvu.PrintArea" localSheetId="21" hidden="1">'24'!$A$1:$G$67</definedName>
    <definedName name="Z_F67F5823_51D5_4D47_B100_5B47C1E6BCB9_.wvu.PrintArea" localSheetId="22" hidden="1">'25,26,27'!$A$1:$I$87</definedName>
    <definedName name="Z_F67F5823_51D5_4D47_B100_5B47C1E6BCB9_.wvu.PrintArea" localSheetId="23" hidden="1">'28'!$A$1:$I$58</definedName>
    <definedName name="Z_F67F5823_51D5_4D47_B100_5B47C1E6BCB9_.wvu.PrintArea" localSheetId="24" hidden="1">'29'!$A$1:$I$78</definedName>
    <definedName name="Z_F67F5823_51D5_4D47_B100_5B47C1E6BCB9_.wvu.PrintArea" localSheetId="2" hidden="1">'3'!$A$1:$H$80</definedName>
    <definedName name="Z_F67F5823_51D5_4D47_B100_5B47C1E6BCB9_.wvu.PrintArea" localSheetId="25" hidden="1">'30,31'!$A$1:$K$81</definedName>
    <definedName name="Z_F67F5823_51D5_4D47_B100_5B47C1E6BCB9_.wvu.PrintArea" localSheetId="26" hidden="1">'31(old)'!$A$1:$N$68</definedName>
    <definedName name="Z_F67F5823_51D5_4D47_B100_5B47C1E6BCB9_.wvu.PrintArea" localSheetId="27" hidden="1">'32'!$A$1:$L$67</definedName>
    <definedName name="Z_F67F5823_51D5_4D47_B100_5B47C1E6BCB9_.wvu.PrintArea" localSheetId="28" hidden="1">'33'!$A$1:$I$43</definedName>
    <definedName name="Z_F67F5823_51D5_4D47_B100_5B47C1E6BCB9_.wvu.PrintArea" localSheetId="29" hidden="1">'34,35'!$A$1:$I$67</definedName>
    <definedName name="Z_F67F5823_51D5_4D47_B100_5B47C1E6BCB9_.wvu.PrintArea" localSheetId="30" hidden="1">'36'!$A$1:$I$54</definedName>
    <definedName name="Z_F67F5823_51D5_4D47_B100_5B47C1E6BCB9_.wvu.PrintArea" localSheetId="31" hidden="1">'37'!$A$1:$F$61</definedName>
    <definedName name="Z_F67F5823_51D5_4D47_B100_5B47C1E6BCB9_.wvu.PrintArea" localSheetId="32" hidden="1">'38A'!$B$1:$H$73</definedName>
    <definedName name="Z_F67F5823_51D5_4D47_B100_5B47C1E6BCB9_.wvu.PrintArea" localSheetId="33" hidden="1">'38B'!$A$1:$H$57</definedName>
    <definedName name="Z_F67F5823_51D5_4D47_B100_5B47C1E6BCB9_.wvu.PrintArea" localSheetId="34" hidden="1">'39'!$B$1:$J$72</definedName>
    <definedName name="Z_F67F5823_51D5_4D47_B100_5B47C1E6BCB9_.wvu.PrintArea" localSheetId="3" hidden="1">'4,5'!$A$1:$N$84</definedName>
    <definedName name="Z_F67F5823_51D5_4D47_B100_5B47C1E6BCB9_.wvu.PrintArea" localSheetId="35" hidden="1">'40'!$A$1:$G$30</definedName>
    <definedName name="Z_F67F5823_51D5_4D47_B100_5B47C1E6BCB9_.wvu.PrintArea" localSheetId="36" hidden="1">'41,42'!$A$1:$J$61</definedName>
    <definedName name="Z_F67F5823_51D5_4D47_B100_5B47C1E6BCB9_.wvu.PrintArea" localSheetId="37" hidden="1">'43'!$A$1:$G$65</definedName>
    <definedName name="Z_F67F5823_51D5_4D47_B100_5B47C1E6BCB9_.wvu.PrintArea" localSheetId="38" hidden="1">'44'!$A$1:$G$67</definedName>
    <definedName name="Z_F67F5823_51D5_4D47_B100_5B47C1E6BCB9_.wvu.PrintArea" localSheetId="39" hidden="1">'45'!$A$1:$G$54</definedName>
    <definedName name="Z_F67F5823_51D5_4D47_B100_5B47C1E6BCB9_.wvu.PrintArea" localSheetId="40" hidden="1">'46'!$A$1:$L$55</definedName>
    <definedName name="Z_F67F5823_51D5_4D47_B100_5B47C1E6BCB9_.wvu.PrintArea" localSheetId="41" hidden="1">'47'!$A$1:$L$55</definedName>
    <definedName name="Z_F67F5823_51D5_4D47_B100_5B47C1E6BCB9_.wvu.PrintArea" localSheetId="42" hidden="1">'48'!$A$1:$L$53</definedName>
    <definedName name="Z_F67F5823_51D5_4D47_B100_5B47C1E6BCB9_.wvu.PrintArea" localSheetId="43" hidden="1">'49'!$A$1:$H$50</definedName>
    <definedName name="Z_F67F5823_51D5_4D47_B100_5B47C1E6BCB9_.wvu.PrintArea" localSheetId="44" hidden="1">'50'!$A$1:$K$71</definedName>
    <definedName name="Z_F67F5823_51D5_4D47_B100_5B47C1E6BCB9_.wvu.PrintArea" localSheetId="45" hidden="1">'51,52'!$A$1:$K$61</definedName>
    <definedName name="Z_F67F5823_51D5_4D47_B100_5B47C1E6BCB9_.wvu.PrintArea" localSheetId="46" hidden="1">'53,54'!$A$1:$K$64</definedName>
    <definedName name="Z_F67F5823_51D5_4D47_B100_5B47C1E6BCB9_.wvu.PrintArea" localSheetId="47" hidden="1">'55'!$A$1:$H$48</definedName>
    <definedName name="Z_F67F5823_51D5_4D47_B100_5B47C1E6BCB9_.wvu.PrintArea" localSheetId="48" hidden="1">'56'!$A$1:$H$83</definedName>
    <definedName name="Z_F67F5823_51D5_4D47_B100_5B47C1E6BCB9_.wvu.PrintArea" localSheetId="49" hidden="1">'57,58'!$A$1:$J$51</definedName>
    <definedName name="Z_F67F5823_51D5_4D47_B100_5B47C1E6BCB9_.wvu.PrintArea" localSheetId="50" hidden="1">'59,60'!$A$1:$E$60</definedName>
    <definedName name="Z_F67F5823_51D5_4D47_B100_5B47C1E6BCB9_.wvu.PrintArea" localSheetId="4" hidden="1">'6'!$A$1:$I$58</definedName>
    <definedName name="Z_F67F5823_51D5_4D47_B100_5B47C1E6BCB9_.wvu.PrintArea" localSheetId="51" hidden="1">'61,62,63'!$A$1:$M$61</definedName>
    <definedName name="Z_F67F5823_51D5_4D47_B100_5B47C1E6BCB9_.wvu.PrintArea" localSheetId="52" hidden="1">'64'!$A$1:$H$63</definedName>
    <definedName name="Z_F67F5823_51D5_4D47_B100_5B47C1E6BCB9_.wvu.PrintArea" localSheetId="53" hidden="1">'65'!$A$1:$J$47</definedName>
    <definedName name="Z_F67F5823_51D5_4D47_B100_5B47C1E6BCB9_.wvu.PrintArea" localSheetId="54" hidden="1">'66,67'!$A$1:$J$62</definedName>
    <definedName name="Z_F67F5823_51D5_4D47_B100_5B47C1E6BCB9_.wvu.PrintArea" localSheetId="55" hidden="1">'68,69'!$A$1:$L$70</definedName>
    <definedName name="Z_F67F5823_51D5_4D47_B100_5B47C1E6BCB9_.wvu.PrintArea" localSheetId="5" hidden="1">'7'!$A$1:$L$59</definedName>
    <definedName name="Z_F67F5823_51D5_4D47_B100_5B47C1E6BCB9_.wvu.PrintArea" localSheetId="56" hidden="1">'70,71'!$A$1:$K$38</definedName>
    <definedName name="Z_F67F5823_51D5_4D47_B100_5B47C1E6BCB9_.wvu.PrintArea" localSheetId="57" hidden="1">'72,73'!$A$1:$I$75</definedName>
    <definedName name="Z_F67F5823_51D5_4D47_B100_5B47C1E6BCB9_.wvu.PrintArea" localSheetId="58" hidden="1">'74,75'!$A$1:$G$67</definedName>
    <definedName name="Z_F67F5823_51D5_4D47_B100_5B47C1E6BCB9_.wvu.PrintArea" localSheetId="59" hidden="1">'76,77'!$A$1:$I$57</definedName>
    <definedName name="Z_F67F5823_51D5_4D47_B100_5B47C1E6BCB9_.wvu.PrintArea" localSheetId="60" hidden="1">'78,79'!$A$1:$I$52</definedName>
    <definedName name="Z_F67F5823_51D5_4D47_B100_5B47C1E6BCB9_.wvu.PrintArea" localSheetId="6" hidden="1">'8'!$A$1:$H$59</definedName>
    <definedName name="Z_F67F5823_51D5_4D47_B100_5B47C1E6BCB9_.wvu.PrintArea" localSheetId="61" hidden="1">'80'!$C$1:$G$53</definedName>
    <definedName name="Z_F67F5823_51D5_4D47_B100_5B47C1E6BCB9_.wvu.PrintArea" localSheetId="62" hidden="1">'81,82,83'!$A$1:$I$87</definedName>
    <definedName name="Z_F67F5823_51D5_4D47_B100_5B47C1E6BCB9_.wvu.PrintArea" localSheetId="63" hidden="1">'84,85'!$A$1:$G$53</definedName>
    <definedName name="Z_F67F5823_51D5_4D47_B100_5B47C1E6BCB9_.wvu.PrintArea" localSheetId="65" hidden="1">'87,88'!$A$1:$I$68</definedName>
    <definedName name="Z_F67F5823_51D5_4D47_B100_5B47C1E6BCB9_.wvu.PrintArea" localSheetId="66" hidden="1">'89,90,91'!$A$1:$I$75</definedName>
    <definedName name="Z_F67F5823_51D5_4D47_B100_5B47C1E6BCB9_.wvu.PrintArea" localSheetId="67" hidden="1">'92,93,94'!$A$1:$I$72</definedName>
    <definedName name="Z_F67F5823_51D5_4D47_B100_5B47C1E6BCB9_.wvu.PrintArea" localSheetId="68" hidden="1">'95'!$A$1:$K$45</definedName>
    <definedName name="Z_F67F5823_51D5_4D47_B100_5B47C1E6BCB9_.wvu.PrintArea" localSheetId="69" hidden="1">'96'!$A$1:$M$53</definedName>
    <definedName name="Z_F67F5823_51D5_4D47_B100_5B47C1E6BCB9_.wvu.PrintArea" localSheetId="70" hidden="1">'97,98'!$A$1:$L$26</definedName>
    <definedName name="Z_F67F5823_51D5_4D47_B100_5B47C1E6BCB9_.wvu.PrintArea" localSheetId="71" hidden="1">'99'!$A$1:$G$85</definedName>
    <definedName name="Z_F67F5823_51D5_4D47_B100_5B47C1E6BCB9_.wvu.PrintArea" localSheetId="7" hidden="1">'9A'!$A$1:$K$56</definedName>
    <definedName name="Z_F67F5823_51D5_4D47_B100_5B47C1E6BCB9_.wvu.PrintArea" localSheetId="8" hidden="1">'9B'!$A$1:$K$50</definedName>
    <definedName name="Z_F67F5823_51D5_4D47_B100_5B47C1E6BCB9_.wvu.Rows" localSheetId="74" hidden="1">'105,106'!#REF!</definedName>
  </definedNames>
  <calcPr calcId="191029"/>
  <customWorkbookViews>
    <customWorkbookView name="scorcoran - Personal View" guid="{9014CDA8-C3FC-41E6-A045-DAEFC55B82B1}" mergeInterval="0" personalView="1" maximized="1" xWindow="1" yWindow="1" windowWidth="1024" windowHeight="543" tabRatio="817" activeSheetId="63"/>
    <customWorkbookView name="cdmosley - Personal View" guid="{F67F5823-51D5-4D47-B100-5B47C1E6BCB9}" mergeInterval="0" personalView="1" maximized="1" xWindow="1" yWindow="1" windowWidth="1280" windowHeight="761" tabRatio="817" activeSheetId="19"/>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11" i="55" l="1"/>
  <c r="M11" i="55"/>
  <c r="K12" i="55"/>
  <c r="M12" i="55"/>
  <c r="K13" i="55"/>
  <c r="M13" i="55"/>
  <c r="K14" i="55"/>
  <c r="M14" i="55"/>
  <c r="K15" i="55"/>
  <c r="M15" i="55"/>
  <c r="K16" i="55"/>
  <c r="M16" i="55"/>
  <c r="K17" i="55"/>
  <c r="M17" i="55"/>
  <c r="K18" i="55"/>
  <c r="M18" i="55"/>
  <c r="K19" i="55"/>
  <c r="M19" i="55"/>
  <c r="K20" i="55"/>
  <c r="M20" i="55"/>
  <c r="K21" i="55"/>
  <c r="M21" i="55"/>
  <c r="K22" i="55"/>
  <c r="M22" i="55"/>
  <c r="K23" i="55"/>
  <c r="M23" i="55"/>
  <c r="K24" i="55"/>
  <c r="M24" i="55"/>
  <c r="K25" i="55"/>
  <c r="M25" i="55"/>
  <c r="F30" i="72" l="1"/>
  <c r="F29" i="72"/>
  <c r="F28" i="72"/>
  <c r="F18" i="72"/>
  <c r="F17" i="72"/>
  <c r="F16" i="72"/>
  <c r="D30" i="72"/>
  <c r="D29" i="72"/>
  <c r="D28" i="72"/>
  <c r="D26" i="72" l="1"/>
  <c r="D25" i="72"/>
  <c r="D24" i="72"/>
  <c r="D22" i="72"/>
  <c r="D21" i="72"/>
  <c r="D20" i="72"/>
  <c r="D18" i="72"/>
  <c r="D17" i="72"/>
  <c r="D16" i="72"/>
  <c r="H58" i="51" l="1"/>
  <c r="D58" i="51"/>
  <c r="E58" i="51"/>
  <c r="F58" i="51"/>
  <c r="G58" i="51"/>
  <c r="I27" i="51"/>
  <c r="G27" i="51"/>
  <c r="E27" i="51"/>
  <c r="C27" i="51"/>
  <c r="I26" i="51"/>
  <c r="G26" i="51"/>
  <c r="E26" i="51"/>
  <c r="C26" i="51"/>
  <c r="I25" i="51"/>
  <c r="G25" i="51"/>
  <c r="E25" i="51"/>
  <c r="C25" i="51"/>
  <c r="I24" i="51"/>
  <c r="G24" i="51"/>
  <c r="E24" i="51"/>
  <c r="C24" i="51"/>
  <c r="I23" i="51"/>
  <c r="G23" i="51"/>
  <c r="E23" i="51"/>
  <c r="C23" i="51"/>
  <c r="I22" i="51"/>
  <c r="G22" i="51"/>
  <c r="E22" i="51"/>
  <c r="C22" i="51"/>
  <c r="I21" i="51"/>
  <c r="G21" i="51"/>
  <c r="E21" i="51"/>
  <c r="C21" i="51"/>
  <c r="I20" i="51"/>
  <c r="G20" i="51"/>
  <c r="E20" i="51"/>
  <c r="C20" i="51"/>
  <c r="I19" i="51"/>
  <c r="G19" i="51"/>
  <c r="E19" i="51"/>
  <c r="C19" i="51"/>
  <c r="I18" i="51"/>
  <c r="G18" i="51"/>
  <c r="E18" i="51"/>
  <c r="C18" i="51"/>
  <c r="I17" i="51"/>
  <c r="G17" i="51"/>
  <c r="E17" i="51"/>
  <c r="C17" i="51"/>
  <c r="I16" i="51"/>
  <c r="G16" i="51"/>
  <c r="E16" i="51"/>
  <c r="C16" i="51"/>
  <c r="I15" i="51"/>
  <c r="G15" i="51"/>
  <c r="E15" i="51"/>
  <c r="C15" i="51"/>
  <c r="I14" i="51"/>
  <c r="G14" i="51"/>
  <c r="E14" i="51"/>
  <c r="C14" i="51"/>
  <c r="I13" i="51"/>
  <c r="G13" i="51"/>
  <c r="E13" i="51"/>
  <c r="C13" i="51"/>
  <c r="D35" i="100" l="1"/>
  <c r="E35" i="100"/>
  <c r="F35" i="100"/>
  <c r="G35" i="100"/>
  <c r="H35" i="100"/>
  <c r="I35" i="100"/>
  <c r="I31" i="73" l="1"/>
  <c r="I30" i="73"/>
  <c r="I29" i="73"/>
  <c r="I47" i="54" l="1"/>
  <c r="H47" i="54"/>
  <c r="G25" i="55" l="1"/>
  <c r="E25" i="55"/>
  <c r="C12" i="33" l="1"/>
  <c r="D30" i="80" l="1"/>
  <c r="D31" i="80"/>
  <c r="D32" i="80"/>
  <c r="D33" i="80"/>
  <c r="D34" i="80"/>
  <c r="D35" i="80"/>
  <c r="D36" i="80"/>
  <c r="D37" i="80"/>
  <c r="D38" i="80"/>
  <c r="D39" i="80"/>
  <c r="D40" i="80"/>
  <c r="D41" i="80"/>
  <c r="D42" i="80"/>
  <c r="D43" i="80"/>
  <c r="D44" i="80"/>
  <c r="D45" i="80"/>
  <c r="D46" i="80"/>
  <c r="D29" i="80"/>
  <c r="E53" i="92" l="1"/>
  <c r="D53" i="92"/>
  <c r="J60" i="70" l="1"/>
  <c r="K60" i="70"/>
  <c r="C60" i="70"/>
  <c r="D60" i="70"/>
  <c r="E60" i="70"/>
  <c r="F60" i="70"/>
  <c r="G60" i="70"/>
  <c r="H60" i="70"/>
  <c r="I60" i="70"/>
  <c r="J29" i="70"/>
  <c r="K29" i="70"/>
  <c r="C29" i="70"/>
  <c r="D29" i="70"/>
  <c r="E29" i="70"/>
  <c r="F29" i="70"/>
  <c r="G29" i="70"/>
  <c r="H29" i="70"/>
  <c r="I29" i="70"/>
  <c r="G60" i="68" l="1"/>
  <c r="F60" i="68"/>
  <c r="E60" i="68"/>
  <c r="D60" i="68"/>
  <c r="C60" i="68"/>
  <c r="B60" i="68"/>
  <c r="G50" i="68"/>
  <c r="G42" i="68"/>
  <c r="G31" i="68"/>
  <c r="F50" i="68"/>
  <c r="E50" i="68"/>
  <c r="F42" i="68"/>
  <c r="E42" i="68"/>
  <c r="D42" i="68"/>
  <c r="C42" i="68"/>
  <c r="B42" i="68"/>
  <c r="F20" i="68"/>
  <c r="F31" i="68" s="1"/>
  <c r="E20" i="68"/>
  <c r="E31" i="68" s="1"/>
  <c r="I29" i="88" l="1"/>
  <c r="J29" i="88"/>
  <c r="K29" i="88"/>
  <c r="C62" i="64" l="1"/>
  <c r="D62" i="64"/>
  <c r="E62" i="64"/>
  <c r="F62" i="64"/>
  <c r="G62" i="64"/>
  <c r="B62" i="64"/>
  <c r="C66" i="61" l="1"/>
  <c r="D66" i="61"/>
  <c r="E66" i="61"/>
  <c r="F66" i="61"/>
  <c r="G66" i="61"/>
  <c r="H66" i="61"/>
  <c r="B33" i="89" l="1"/>
  <c r="C33" i="89"/>
  <c r="D33" i="89"/>
  <c r="E33" i="89"/>
  <c r="F33" i="89"/>
  <c r="B28" i="89"/>
  <c r="C28" i="89"/>
  <c r="D28" i="89"/>
  <c r="E28" i="89"/>
  <c r="F28" i="89"/>
  <c r="B23" i="89"/>
  <c r="C23" i="89"/>
  <c r="D23" i="89"/>
  <c r="E23" i="89"/>
  <c r="F23" i="89"/>
  <c r="B18" i="89"/>
  <c r="C18" i="89"/>
  <c r="D18" i="89"/>
  <c r="E18" i="89"/>
  <c r="F18" i="89"/>
  <c r="B13" i="89"/>
  <c r="C13" i="89"/>
  <c r="D13" i="89"/>
  <c r="E13" i="89"/>
  <c r="F13" i="89"/>
  <c r="J23" i="50" l="1"/>
  <c r="J21" i="50"/>
  <c r="K21" i="50"/>
  <c r="J15" i="50"/>
  <c r="K15" i="50"/>
  <c r="I21" i="50"/>
  <c r="I23" i="50" s="1"/>
  <c r="I15" i="50"/>
  <c r="F23" i="50"/>
  <c r="G21" i="50"/>
  <c r="G23" i="50" s="1"/>
  <c r="H21" i="50"/>
  <c r="F21" i="50"/>
  <c r="G15" i="50"/>
  <c r="H15" i="50"/>
  <c r="F15" i="50"/>
  <c r="D21" i="50"/>
  <c r="E21" i="50"/>
  <c r="D15" i="50"/>
  <c r="D23" i="50" s="1"/>
  <c r="E15" i="50"/>
  <c r="C23" i="50"/>
  <c r="C21" i="50"/>
  <c r="C15" i="50"/>
  <c r="I53" i="48"/>
  <c r="I45" i="48"/>
  <c r="I42" i="48"/>
  <c r="C34" i="47"/>
  <c r="D34" i="47"/>
  <c r="E34" i="47"/>
  <c r="F34" i="47"/>
  <c r="G34" i="47"/>
  <c r="H34" i="47"/>
  <c r="I34" i="47"/>
  <c r="J34" i="47"/>
  <c r="I29" i="47"/>
  <c r="H29" i="47"/>
  <c r="G29" i="47"/>
  <c r="F29" i="47"/>
  <c r="E29" i="47"/>
  <c r="D29" i="47"/>
  <c r="C29" i="47"/>
  <c r="B29" i="47"/>
  <c r="I22" i="47"/>
  <c r="H22" i="47"/>
  <c r="G22" i="47"/>
  <c r="F22" i="47"/>
  <c r="E22" i="47"/>
  <c r="D22" i="47"/>
  <c r="C22" i="47"/>
  <c r="B22" i="47"/>
  <c r="I14" i="47"/>
  <c r="H14" i="47"/>
  <c r="G14" i="47"/>
  <c r="F14" i="47"/>
  <c r="E14" i="47"/>
  <c r="D14" i="47"/>
  <c r="C14" i="47"/>
  <c r="B14" i="47"/>
  <c r="K23" i="50" l="1"/>
  <c r="J24" i="50"/>
  <c r="H23" i="50"/>
  <c r="G24" i="50"/>
  <c r="E23" i="50"/>
  <c r="D24" i="50"/>
  <c r="D51" i="44"/>
  <c r="C51" i="44"/>
  <c r="D25" i="44"/>
  <c r="D26" i="44"/>
  <c r="D27" i="44"/>
  <c r="D24" i="44"/>
  <c r="D13" i="44"/>
  <c r="D14" i="44"/>
  <c r="D15" i="44"/>
  <c r="D16" i="44"/>
  <c r="D17" i="44"/>
  <c r="D18" i="44"/>
  <c r="D19" i="44"/>
  <c r="D20" i="44"/>
  <c r="D21" i="44"/>
  <c r="D12" i="44"/>
  <c r="J40" i="43" l="1"/>
  <c r="J39" i="43"/>
  <c r="J38" i="43"/>
  <c r="J37" i="43"/>
  <c r="J36" i="43"/>
  <c r="J35" i="43"/>
  <c r="J34" i="43"/>
  <c r="J33" i="43"/>
  <c r="J19" i="43"/>
  <c r="J18" i="43"/>
  <c r="J17" i="43"/>
  <c r="J16" i="43"/>
  <c r="J15" i="43"/>
  <c r="J14" i="43"/>
  <c r="J13" i="43"/>
  <c r="J12" i="43"/>
  <c r="F74" i="42"/>
  <c r="F75" i="42"/>
  <c r="F76" i="42"/>
  <c r="E76" i="42"/>
  <c r="D76" i="42"/>
  <c r="C76" i="42"/>
  <c r="B76" i="42"/>
  <c r="E75" i="42"/>
  <c r="D75" i="42"/>
  <c r="C75" i="42"/>
  <c r="B75" i="42"/>
  <c r="E74" i="42"/>
  <c r="D74" i="42"/>
  <c r="C74" i="42"/>
  <c r="B74" i="42"/>
  <c r="C24" i="59"/>
  <c r="D24" i="59"/>
  <c r="E24" i="59"/>
  <c r="F24" i="59"/>
  <c r="G24" i="59"/>
  <c r="D62" i="94" l="1"/>
  <c r="E62" i="94"/>
  <c r="F62" i="94"/>
  <c r="J62" i="94"/>
  <c r="I62" i="94"/>
  <c r="H62" i="94"/>
  <c r="G62" i="94"/>
  <c r="J59" i="94"/>
  <c r="I59" i="94"/>
  <c r="H59" i="94"/>
  <c r="G59" i="94"/>
  <c r="F59" i="94"/>
  <c r="E59" i="94"/>
  <c r="D59" i="94"/>
  <c r="C59" i="94"/>
  <c r="D29" i="94"/>
  <c r="E29" i="94"/>
  <c r="F29" i="94"/>
  <c r="G29" i="94"/>
  <c r="H29" i="94"/>
  <c r="J29" i="94"/>
  <c r="I29" i="94"/>
  <c r="J26" i="94"/>
  <c r="I26" i="94"/>
  <c r="H26" i="94"/>
  <c r="G26" i="94"/>
  <c r="F26" i="94"/>
  <c r="E26" i="94"/>
  <c r="D26" i="94"/>
  <c r="C26" i="94"/>
  <c r="C65" i="41"/>
  <c r="D65" i="41"/>
  <c r="E65" i="41"/>
  <c r="F65" i="41"/>
  <c r="G65" i="41"/>
  <c r="H65" i="41"/>
  <c r="I65" i="41"/>
  <c r="J65" i="41"/>
  <c r="C62" i="41"/>
  <c r="D62" i="41"/>
  <c r="E62" i="41"/>
  <c r="F62" i="41"/>
  <c r="G62" i="41"/>
  <c r="H62" i="41"/>
  <c r="I62" i="41"/>
  <c r="J62" i="41"/>
  <c r="J59" i="41"/>
  <c r="I59" i="41"/>
  <c r="H59" i="41"/>
  <c r="G59" i="41"/>
  <c r="F59" i="41"/>
  <c r="E59" i="41"/>
  <c r="D59" i="41"/>
  <c r="C59" i="41"/>
  <c r="B59" i="41"/>
  <c r="C24" i="41"/>
  <c r="D24" i="41"/>
  <c r="E24" i="41"/>
  <c r="F24" i="41"/>
  <c r="G24" i="41"/>
  <c r="H24" i="41"/>
  <c r="I24" i="41"/>
  <c r="J24" i="41"/>
  <c r="K61" i="40"/>
  <c r="H61" i="40"/>
  <c r="E61" i="40"/>
  <c r="K30" i="40"/>
  <c r="H30" i="40"/>
  <c r="E30" i="40"/>
  <c r="F34" i="39"/>
  <c r="H45" i="39"/>
  <c r="H43" i="39"/>
  <c r="G45" i="39"/>
  <c r="F45" i="39"/>
  <c r="E45" i="39"/>
  <c r="D45" i="39"/>
  <c r="C45" i="39"/>
  <c r="G43" i="39"/>
  <c r="F43" i="39"/>
  <c r="E43" i="39"/>
  <c r="D43" i="39"/>
  <c r="C43" i="39"/>
  <c r="G34" i="39"/>
  <c r="G16" i="39"/>
  <c r="G17" i="39"/>
  <c r="L36" i="38" l="1"/>
  <c r="L37" i="38"/>
  <c r="L38" i="38"/>
  <c r="L39" i="38"/>
  <c r="L40" i="38"/>
  <c r="L41" i="38"/>
  <c r="L42" i="38"/>
  <c r="L43" i="38"/>
  <c r="L44" i="38"/>
  <c r="L45" i="38"/>
  <c r="L46" i="38"/>
  <c r="L47" i="38"/>
  <c r="L48" i="38"/>
  <c r="L35" i="38"/>
  <c r="I36" i="38"/>
  <c r="I37" i="38"/>
  <c r="I38" i="38"/>
  <c r="I39" i="38"/>
  <c r="I40" i="38"/>
  <c r="I41" i="38"/>
  <c r="I42" i="38"/>
  <c r="I43" i="38"/>
  <c r="I44" i="38"/>
  <c r="I45" i="38"/>
  <c r="I46" i="38"/>
  <c r="I47" i="38"/>
  <c r="I48" i="38"/>
  <c r="I35" i="38"/>
  <c r="F36" i="38"/>
  <c r="F37" i="38"/>
  <c r="F38" i="38"/>
  <c r="F39" i="38"/>
  <c r="F40" i="38"/>
  <c r="F41" i="38"/>
  <c r="F42" i="38"/>
  <c r="F43" i="38"/>
  <c r="F44" i="38"/>
  <c r="F45" i="38"/>
  <c r="F46" i="38"/>
  <c r="F47" i="38"/>
  <c r="F48" i="38"/>
  <c r="F35" i="38"/>
  <c r="C36" i="38"/>
  <c r="C37" i="38"/>
  <c r="C38" i="38"/>
  <c r="C39" i="38"/>
  <c r="C40" i="38"/>
  <c r="C41" i="38"/>
  <c r="C42" i="38"/>
  <c r="C43" i="38"/>
  <c r="C44" i="38"/>
  <c r="C45" i="38"/>
  <c r="C46" i="38"/>
  <c r="C47" i="38"/>
  <c r="C48" i="38"/>
  <c r="C35" i="38"/>
  <c r="L14" i="38"/>
  <c r="L15" i="38"/>
  <c r="L16" i="38"/>
  <c r="L17" i="38"/>
  <c r="L18" i="38"/>
  <c r="L19" i="38"/>
  <c r="L20" i="38"/>
  <c r="L21" i="38"/>
  <c r="L22" i="38"/>
  <c r="L23" i="38"/>
  <c r="L24" i="38"/>
  <c r="L25" i="38"/>
  <c r="L26" i="38"/>
  <c r="L13" i="38"/>
  <c r="I14" i="38"/>
  <c r="I15" i="38"/>
  <c r="I16" i="38"/>
  <c r="I17" i="38"/>
  <c r="I18" i="38"/>
  <c r="I19" i="38"/>
  <c r="I20" i="38"/>
  <c r="I21" i="38"/>
  <c r="I22" i="38"/>
  <c r="I23" i="38"/>
  <c r="I24" i="38"/>
  <c r="I25" i="38"/>
  <c r="I26" i="38"/>
  <c r="I13" i="38"/>
  <c r="F14" i="38"/>
  <c r="F15" i="38"/>
  <c r="F16" i="38"/>
  <c r="F17" i="38"/>
  <c r="F18" i="38"/>
  <c r="F19" i="38"/>
  <c r="F20" i="38"/>
  <c r="F21" i="38"/>
  <c r="F22" i="38"/>
  <c r="F23" i="38"/>
  <c r="F24" i="38"/>
  <c r="F25" i="38"/>
  <c r="F26" i="38"/>
  <c r="F13" i="38"/>
  <c r="C14" i="38"/>
  <c r="C15" i="38"/>
  <c r="C16" i="38"/>
  <c r="C17" i="38"/>
  <c r="C18" i="38"/>
  <c r="C19" i="38"/>
  <c r="C20" i="38"/>
  <c r="C21" i="38"/>
  <c r="C22" i="38"/>
  <c r="C23" i="38"/>
  <c r="C24" i="38"/>
  <c r="C25" i="38"/>
  <c r="C26" i="38"/>
  <c r="C13" i="38"/>
  <c r="L47" i="37"/>
  <c r="I47" i="37"/>
  <c r="F47" i="37"/>
  <c r="C47" i="37"/>
  <c r="L25" i="37"/>
  <c r="I25" i="37"/>
  <c r="F25" i="37"/>
  <c r="C25" i="37"/>
  <c r="L47" i="36"/>
  <c r="I47" i="36"/>
  <c r="F47" i="36"/>
  <c r="C47" i="36"/>
  <c r="G36" i="35"/>
  <c r="E36" i="35"/>
  <c r="C36" i="35"/>
  <c r="F41" i="32"/>
  <c r="G41" i="32"/>
  <c r="F42" i="32"/>
  <c r="G42" i="32"/>
  <c r="F43" i="32"/>
  <c r="G43" i="32"/>
  <c r="F44" i="32"/>
  <c r="G44" i="32"/>
  <c r="F45" i="32"/>
  <c r="G45" i="32"/>
  <c r="F46" i="32"/>
  <c r="G46" i="32"/>
  <c r="F47" i="32"/>
  <c r="G47" i="32"/>
  <c r="F48" i="32"/>
  <c r="G48" i="32"/>
  <c r="F49" i="32"/>
  <c r="G49" i="32"/>
  <c r="F50" i="32"/>
  <c r="G50" i="32"/>
  <c r="F51" i="32"/>
  <c r="G51" i="32"/>
  <c r="F52" i="32"/>
  <c r="G52" i="32"/>
  <c r="E42" i="32"/>
  <c r="E43" i="32"/>
  <c r="E44" i="32"/>
  <c r="E45" i="32"/>
  <c r="E46" i="32"/>
  <c r="E47" i="32"/>
  <c r="E48" i="32"/>
  <c r="E49" i="32"/>
  <c r="E50" i="32"/>
  <c r="E51" i="32"/>
  <c r="E52" i="32"/>
  <c r="E41" i="32"/>
  <c r="B54" i="32"/>
  <c r="C54" i="32"/>
  <c r="I19" i="32"/>
  <c r="G16" i="32"/>
  <c r="G17" i="32"/>
  <c r="G18" i="32"/>
  <c r="G19" i="32"/>
  <c r="G15" i="32"/>
  <c r="C16" i="32"/>
  <c r="C17" i="32"/>
  <c r="C18" i="32"/>
  <c r="C19" i="32"/>
  <c r="C15" i="32"/>
  <c r="G33" i="31"/>
  <c r="E33" i="31"/>
  <c r="F33" i="31"/>
  <c r="D33" i="31"/>
  <c r="G67" i="83"/>
  <c r="E67" i="83"/>
  <c r="F67" i="83"/>
  <c r="D67" i="83"/>
  <c r="G46" i="83"/>
  <c r="F67" i="28"/>
  <c r="G67" i="28"/>
  <c r="E67" i="28"/>
  <c r="F46" i="28"/>
  <c r="G46" i="28"/>
  <c r="E46" i="28"/>
  <c r="D46" i="28"/>
  <c r="C46" i="28"/>
  <c r="I37" i="24" l="1"/>
  <c r="I40" i="24"/>
  <c r="D77" i="22" l="1"/>
  <c r="C77" i="22"/>
  <c r="E77" i="22"/>
  <c r="F77" i="22"/>
  <c r="G77" i="22"/>
  <c r="H77" i="22"/>
  <c r="I77" i="22"/>
  <c r="J77" i="22"/>
  <c r="K77" i="22"/>
  <c r="E70" i="22"/>
  <c r="F70" i="22"/>
  <c r="G70" i="22"/>
  <c r="H70" i="22"/>
  <c r="I70" i="22"/>
  <c r="J70" i="22"/>
  <c r="K70" i="22"/>
  <c r="D70" i="22"/>
  <c r="C70" i="22"/>
  <c r="F36" i="20"/>
  <c r="G36" i="20"/>
  <c r="H36" i="20"/>
  <c r="E36" i="20"/>
  <c r="F57" i="20"/>
  <c r="G57" i="20"/>
  <c r="H57" i="20"/>
  <c r="E57" i="20"/>
  <c r="I18" i="61" l="1"/>
  <c r="I19" i="61" s="1"/>
  <c r="G37" i="64" l="1"/>
  <c r="J19" i="73" l="1"/>
  <c r="J31" i="73"/>
  <c r="J30" i="73"/>
  <c r="J29" i="73"/>
  <c r="J27" i="73"/>
  <c r="J26" i="73"/>
  <c r="J25" i="73"/>
  <c r="J23" i="73"/>
  <c r="J22" i="73"/>
  <c r="J21" i="73"/>
  <c r="J18" i="73"/>
  <c r="J17" i="73"/>
  <c r="F30" i="73"/>
  <c r="G30" i="73" s="1"/>
  <c r="F31" i="73"/>
  <c r="G31" i="73" s="1"/>
  <c r="F29" i="73"/>
  <c r="G29" i="73" s="1"/>
  <c r="D31" i="73"/>
  <c r="D30" i="73"/>
  <c r="D29" i="73"/>
  <c r="F26" i="72"/>
  <c r="F25" i="72"/>
  <c r="F22" i="72"/>
  <c r="F21" i="72"/>
  <c r="F24" i="72"/>
  <c r="F20" i="72"/>
  <c r="H17" i="71"/>
  <c r="H34" i="71" s="1"/>
  <c r="B37" i="64" l="1"/>
  <c r="C37" i="64"/>
  <c r="D37" i="64"/>
  <c r="E37" i="64"/>
  <c r="F37" i="64"/>
  <c r="H43" i="54" l="1"/>
  <c r="I43" i="54"/>
  <c r="G81" i="64" l="1"/>
  <c r="G82" i="64" s="1"/>
  <c r="I42" i="61" l="1"/>
  <c r="I46" i="21" l="1"/>
  <c r="I43" i="21"/>
  <c r="I40" i="21"/>
  <c r="I37" i="21"/>
  <c r="I33" i="21"/>
  <c r="I30" i="21"/>
  <c r="I27" i="21"/>
  <c r="I23" i="21"/>
  <c r="I20" i="21"/>
  <c r="I16" i="21"/>
  <c r="I13" i="21"/>
  <c r="I49" i="21"/>
  <c r="C29" i="34"/>
  <c r="D29" i="34"/>
  <c r="E29" i="34"/>
  <c r="F29" i="34"/>
  <c r="G29" i="34"/>
  <c r="C13" i="34"/>
  <c r="D13" i="34"/>
  <c r="E13" i="34"/>
  <c r="F13" i="34"/>
  <c r="G13" i="34"/>
  <c r="C14" i="34"/>
  <c r="D14" i="34"/>
  <c r="E14" i="34"/>
  <c r="F14" i="34"/>
  <c r="G14" i="34"/>
  <c r="C15" i="34"/>
  <c r="D15" i="34"/>
  <c r="E15" i="34"/>
  <c r="F15" i="34"/>
  <c r="G15" i="34"/>
  <c r="C16" i="34"/>
  <c r="D16" i="34"/>
  <c r="E16" i="34"/>
  <c r="F16" i="34"/>
  <c r="G16" i="34"/>
  <c r="C18" i="34"/>
  <c r="D18" i="34"/>
  <c r="E18" i="34"/>
  <c r="F18" i="34"/>
  <c r="G18" i="34"/>
  <c r="C20" i="34"/>
  <c r="D20" i="34"/>
  <c r="E20" i="34"/>
  <c r="F20" i="34"/>
  <c r="G20" i="34"/>
  <c r="C21" i="34"/>
  <c r="D21" i="34"/>
  <c r="E21" i="34"/>
  <c r="F21" i="34"/>
  <c r="G21" i="34"/>
  <c r="C22" i="34"/>
  <c r="D22" i="34"/>
  <c r="E22" i="34"/>
  <c r="F22" i="34"/>
  <c r="G22" i="34"/>
  <c r="C23" i="34"/>
  <c r="D23" i="34"/>
  <c r="E23" i="34"/>
  <c r="F23" i="34"/>
  <c r="G23" i="34"/>
  <c r="C24" i="34"/>
  <c r="D24" i="34"/>
  <c r="E24" i="34"/>
  <c r="F24" i="34"/>
  <c r="G24" i="34"/>
  <c r="C25" i="34"/>
  <c r="D25" i="34"/>
  <c r="E25" i="34"/>
  <c r="F25" i="34"/>
  <c r="G25" i="34"/>
  <c r="C26" i="34"/>
  <c r="D26" i="34"/>
  <c r="E26" i="34"/>
  <c r="F26" i="34"/>
  <c r="G26" i="34"/>
  <c r="C27" i="34"/>
  <c r="D27" i="34"/>
  <c r="E27" i="34"/>
  <c r="F27" i="34"/>
  <c r="G27" i="34"/>
  <c r="C28" i="34"/>
  <c r="D28" i="34"/>
  <c r="E28" i="34"/>
  <c r="F28" i="34"/>
  <c r="G28" i="34"/>
  <c r="C30" i="34"/>
  <c r="D30" i="34"/>
  <c r="E30" i="34"/>
  <c r="F30" i="34"/>
  <c r="G30" i="34"/>
  <c r="B29" i="34"/>
  <c r="B30" i="34" l="1"/>
  <c r="B28" i="34"/>
  <c r="B27" i="34"/>
  <c r="B26" i="34"/>
  <c r="B25" i="34"/>
  <c r="B24" i="34"/>
  <c r="B23" i="34"/>
  <c r="B22" i="34"/>
  <c r="B21" i="34"/>
  <c r="B20" i="34"/>
  <c r="B18" i="34"/>
  <c r="B16" i="34"/>
  <c r="B15" i="34"/>
  <c r="B14" i="34"/>
  <c r="B13" i="34"/>
  <c r="F11" i="34"/>
  <c r="G11" i="34"/>
  <c r="E11" i="34"/>
  <c r="D11" i="34"/>
  <c r="C11" i="34"/>
  <c r="B11" i="34"/>
  <c r="D33" i="33" l="1"/>
  <c r="E33" i="33"/>
  <c r="F33" i="33"/>
  <c r="G33" i="33"/>
  <c r="C33" i="33"/>
  <c r="D15" i="33"/>
  <c r="E15" i="33"/>
  <c r="F15" i="33"/>
  <c r="G15" i="33"/>
  <c r="C15" i="33"/>
  <c r="D12" i="33"/>
  <c r="E12" i="33"/>
  <c r="F12" i="33"/>
  <c r="G12" i="33"/>
  <c r="I58" i="51" l="1"/>
  <c r="I28" i="51"/>
  <c r="G28" i="51"/>
  <c r="E28" i="51"/>
  <c r="C28" i="51"/>
  <c r="D16" i="48"/>
  <c r="E16" i="48"/>
  <c r="F16" i="48"/>
  <c r="G16" i="48"/>
  <c r="H16" i="48"/>
  <c r="I16" i="48"/>
  <c r="J16" i="48"/>
  <c r="C16" i="48"/>
  <c r="B16" i="48"/>
  <c r="J29" i="47"/>
  <c r="J22" i="47"/>
  <c r="J14" i="47"/>
  <c r="J72" i="43" l="1"/>
  <c r="G72" i="43"/>
  <c r="C72" i="43"/>
  <c r="F72" i="43"/>
  <c r="C48" i="80" l="1"/>
  <c r="D48" i="80"/>
  <c r="B48" i="80"/>
  <c r="E35" i="77" l="1"/>
  <c r="E42" i="77" s="1"/>
  <c r="E46" i="77" s="1"/>
  <c r="E50" i="77" s="1"/>
  <c r="E28" i="77"/>
  <c r="E18" i="77"/>
  <c r="E15" i="77"/>
  <c r="E43" i="77" l="1"/>
  <c r="E51" i="77" l="1"/>
  <c r="F17" i="66"/>
  <c r="G12" i="64" l="1"/>
  <c r="K42" i="62"/>
  <c r="K43" i="62" s="1"/>
  <c r="H24" i="59" l="1"/>
  <c r="K53" i="50" l="1"/>
  <c r="K50" i="50"/>
  <c r="K45" i="50"/>
  <c r="J53" i="50"/>
  <c r="J50" i="50"/>
  <c r="J45" i="50"/>
  <c r="K24" i="50" l="1"/>
  <c r="H24" i="50" l="1"/>
  <c r="E24" i="50"/>
  <c r="J53" i="48"/>
  <c r="J45" i="48"/>
  <c r="J42" i="48"/>
  <c r="C60" i="46"/>
  <c r="C29" i="46"/>
  <c r="M14" i="45"/>
  <c r="C22" i="44"/>
  <c r="D22" i="44"/>
  <c r="E22" i="44"/>
  <c r="B22" i="44"/>
  <c r="H34" i="39" l="1"/>
  <c r="G18" i="39"/>
  <c r="K62" i="94" l="1"/>
  <c r="K59" i="94"/>
  <c r="B21" i="41"/>
  <c r="C21" i="41"/>
  <c r="D21" i="41"/>
  <c r="E21" i="41"/>
  <c r="F21" i="41"/>
  <c r="G21" i="41"/>
  <c r="H21" i="41"/>
  <c r="I21" i="41"/>
  <c r="J21" i="41"/>
  <c r="K29" i="94" l="1"/>
  <c r="K26" i="94"/>
  <c r="K65" i="41"/>
  <c r="K62" i="41"/>
  <c r="K59" i="41"/>
  <c r="K24" i="41"/>
  <c r="K21" i="41"/>
  <c r="K62" i="40"/>
  <c r="H62" i="40"/>
  <c r="E62" i="40"/>
  <c r="K31" i="40"/>
  <c r="H31" i="40"/>
  <c r="E31" i="40"/>
  <c r="L48" i="37" l="1"/>
  <c r="I48" i="37"/>
  <c r="F48" i="37"/>
  <c r="C48" i="37"/>
  <c r="L26" i="37"/>
  <c r="I26" i="37"/>
  <c r="F26" i="37"/>
  <c r="C26" i="37"/>
  <c r="L48" i="36"/>
  <c r="I48" i="36"/>
  <c r="F48" i="36"/>
  <c r="C48" i="36"/>
  <c r="L26" i="36"/>
  <c r="I26" i="36"/>
  <c r="F26" i="36"/>
  <c r="C26" i="36"/>
  <c r="G37" i="35"/>
  <c r="E37" i="35"/>
  <c r="C37" i="35"/>
  <c r="G54" i="32"/>
  <c r="J54" i="32"/>
  <c r="D54" i="32"/>
  <c r="I15" i="32"/>
  <c r="I16" i="32"/>
  <c r="I17" i="32"/>
  <c r="I18" i="32"/>
  <c r="I14" i="32"/>
  <c r="D46" i="83" l="1"/>
  <c r="E46" i="83"/>
  <c r="F46" i="83"/>
  <c r="C46" i="83"/>
  <c r="D52" i="27"/>
  <c r="D50" i="27"/>
  <c r="D49" i="27"/>
  <c r="D48" i="27"/>
  <c r="D47" i="27"/>
  <c r="D43" i="27"/>
  <c r="D33" i="27"/>
  <c r="D26" i="27"/>
  <c r="D21" i="27"/>
  <c r="D13" i="27"/>
  <c r="I36" i="26"/>
  <c r="I37" i="26"/>
  <c r="I39" i="26"/>
  <c r="I40" i="26"/>
  <c r="I42" i="26"/>
  <c r="I43" i="26"/>
  <c r="I45" i="26"/>
  <c r="I47" i="26"/>
  <c r="I34" i="26"/>
  <c r="G36" i="26"/>
  <c r="G37" i="26"/>
  <c r="G39" i="26"/>
  <c r="G40" i="26"/>
  <c r="G42" i="26"/>
  <c r="G43" i="26"/>
  <c r="G45" i="26"/>
  <c r="G47" i="26"/>
  <c r="G34" i="26"/>
  <c r="E36" i="26"/>
  <c r="E37" i="26"/>
  <c r="E39" i="26"/>
  <c r="E40" i="26"/>
  <c r="E42" i="26"/>
  <c r="E43" i="26"/>
  <c r="E45" i="26"/>
  <c r="E47" i="26"/>
  <c r="E34" i="26"/>
  <c r="C36" i="26"/>
  <c r="C37" i="26"/>
  <c r="C39" i="26"/>
  <c r="C40" i="26"/>
  <c r="C42" i="26"/>
  <c r="C43" i="26"/>
  <c r="C45" i="26"/>
  <c r="C47" i="26"/>
  <c r="C34" i="26"/>
  <c r="I15" i="26"/>
  <c r="I16" i="26"/>
  <c r="I18" i="26"/>
  <c r="I19" i="26"/>
  <c r="I21" i="26"/>
  <c r="I22" i="26"/>
  <c r="I24" i="26"/>
  <c r="I26" i="26"/>
  <c r="I13" i="26"/>
  <c r="G15" i="26"/>
  <c r="G16" i="26"/>
  <c r="G18" i="26"/>
  <c r="G19" i="26"/>
  <c r="G21" i="26"/>
  <c r="G22" i="26"/>
  <c r="G24" i="26"/>
  <c r="G26" i="26"/>
  <c r="G13" i="26"/>
  <c r="E15" i="26"/>
  <c r="E16" i="26"/>
  <c r="E18" i="26"/>
  <c r="E19" i="26"/>
  <c r="E21" i="26"/>
  <c r="E22" i="26"/>
  <c r="E24" i="26"/>
  <c r="E26" i="26"/>
  <c r="E13" i="26"/>
  <c r="C26" i="26"/>
  <c r="C24" i="26"/>
  <c r="C22" i="26"/>
  <c r="C21" i="26"/>
  <c r="C19" i="26"/>
  <c r="C18" i="26"/>
  <c r="C16" i="26"/>
  <c r="C15" i="26"/>
  <c r="C13" i="26"/>
  <c r="C54" i="25"/>
  <c r="C51" i="25"/>
  <c r="C52" i="25"/>
  <c r="C50" i="25"/>
  <c r="C48" i="25"/>
  <c r="C47" i="25"/>
  <c r="I25" i="25"/>
  <c r="I26" i="25" s="1"/>
  <c r="I23" i="25"/>
  <c r="I17" i="25"/>
  <c r="I13" i="25"/>
  <c r="I21" i="24"/>
  <c r="I22" i="24" s="1"/>
</calcChain>
</file>

<file path=xl/sharedStrings.xml><?xml version="1.0" encoding="utf-8"?>
<sst xmlns="http://schemas.openxmlformats.org/spreadsheetml/2006/main" count="5142" uniqueCount="2633">
  <si>
    <t>Fiscal Year</t>
  </si>
  <si>
    <t>TABLE 7</t>
  </si>
  <si>
    <t>KINGS</t>
  </si>
  <si>
    <t>QUEENS</t>
  </si>
  <si>
    <t>PRINCE</t>
  </si>
  <si>
    <t xml:space="preserve">  Age 0 - 14</t>
  </si>
  <si>
    <t xml:space="preserve">  Age 15 - 44</t>
  </si>
  <si>
    <t xml:space="preserve">  Age 45 - 64</t>
  </si>
  <si>
    <t xml:space="preserve">  Age 65 and over</t>
  </si>
  <si>
    <t xml:space="preserve">  MALES, Total</t>
  </si>
  <si>
    <t xml:space="preserve">  FEMALES, Total</t>
  </si>
  <si>
    <t>Taxable returns (number)</t>
  </si>
  <si>
    <t>Poultry and egg production</t>
  </si>
  <si>
    <t>Unclassified</t>
  </si>
  <si>
    <t>GRAND TOTAL</t>
  </si>
  <si>
    <t>Growth rate</t>
  </si>
  <si>
    <t>Trades, Transport and Equipment Operators</t>
  </si>
  <si>
    <t>STATISTICAL REGION</t>
  </si>
  <si>
    <t>($'000s)</t>
  </si>
  <si>
    <t>Beneficiaries</t>
  </si>
  <si>
    <t>Average</t>
  </si>
  <si>
    <t>Number of</t>
  </si>
  <si>
    <t>TABLE 13</t>
  </si>
  <si>
    <t xml:space="preserve">   Value of machinery and equipment</t>
  </si>
  <si>
    <t xml:space="preserve">      Children aged 18+ and at least one under 18 years</t>
  </si>
  <si>
    <t xml:space="preserve">      All children under 18 years:                </t>
  </si>
  <si>
    <t>TOTAL FINAL EXPENDITURES</t>
  </si>
  <si>
    <t xml:space="preserve">   Provincial and Territorial Governments</t>
  </si>
  <si>
    <t>TABLE 51</t>
  </si>
  <si>
    <t>(PERCENT)</t>
  </si>
  <si>
    <t>TABLE 52</t>
  </si>
  <si>
    <t xml:space="preserve">     $100,000 and over</t>
  </si>
  <si>
    <t>Autos and</t>
  </si>
  <si>
    <t>Pick-up trucks</t>
  </si>
  <si>
    <t>vehicles</t>
  </si>
  <si>
    <t>Buses</t>
  </si>
  <si>
    <t xml:space="preserve">   Area owned (acres)</t>
  </si>
  <si>
    <t>Auditor General's Office</t>
  </si>
  <si>
    <t>Liquor Control Commission</t>
  </si>
  <si>
    <t>CIVIL SERVICE ESTABLISHMENTS</t>
  </si>
  <si>
    <t>Insurance and Real Estate Agency Operators;</t>
  </si>
  <si>
    <t>Recreational and Business Services Operators;</t>
  </si>
  <si>
    <t>other Services Operators and Business Proprietors)</t>
  </si>
  <si>
    <t>TOTAL INVESTMENT</t>
  </si>
  <si>
    <t>(includes: Investors and Property Owners)</t>
  </si>
  <si>
    <t>Salesmen</t>
  </si>
  <si>
    <t>Pensioners</t>
  </si>
  <si>
    <t>TABLE 78</t>
  </si>
  <si>
    <t>TABLE 79</t>
  </si>
  <si>
    <t>All returns (number)</t>
  </si>
  <si>
    <t>Average income ($)</t>
  </si>
  <si>
    <t>TABLE 32</t>
  </si>
  <si>
    <t>Total occupied private dwellings:</t>
  </si>
  <si>
    <t xml:space="preserve">CONSOLIDATED STATEMENT OF OPERATIONS </t>
  </si>
  <si>
    <t>Council of Atlantic Premiers</t>
  </si>
  <si>
    <t xml:space="preserve">  Total</t>
  </si>
  <si>
    <t>2008-09</t>
  </si>
  <si>
    <t>Information and Cultural Industries</t>
  </si>
  <si>
    <t>Professional, Scientific, and Technical</t>
  </si>
  <si>
    <t xml:space="preserve">         Hillsborough Hospital</t>
  </si>
  <si>
    <t>Sickness</t>
  </si>
  <si>
    <t xml:space="preserve">           All children under 6 years                </t>
  </si>
  <si>
    <t xml:space="preserve">           All children 6-14 years                   </t>
  </si>
  <si>
    <t xml:space="preserve">           All children 15-17 years                  </t>
  </si>
  <si>
    <t xml:space="preserve">           Children under 6 years and 6-14 years     </t>
  </si>
  <si>
    <t xml:space="preserve">     Lobster</t>
  </si>
  <si>
    <t xml:space="preserve">     Other</t>
  </si>
  <si>
    <t xml:space="preserve">     Single-detached houses</t>
  </si>
  <si>
    <t xml:space="preserve">     Apartment building, five or more floors</t>
  </si>
  <si>
    <t xml:space="preserve">     Apartment buildings, less than 5 floors</t>
  </si>
  <si>
    <t xml:space="preserve">     Movable dwellings</t>
  </si>
  <si>
    <t>Gifts of money and contributions</t>
  </si>
  <si>
    <t xml:space="preserve">   P.E.I. Energy Corporation</t>
  </si>
  <si>
    <r>
      <t xml:space="preserve">Firm power from other provinces: </t>
    </r>
    <r>
      <rPr>
        <vertAlign val="superscript"/>
        <sz val="11"/>
        <rFont val="Arial"/>
        <family val="2"/>
      </rPr>
      <t>(1)</t>
    </r>
  </si>
  <si>
    <t>TABLE 77</t>
  </si>
  <si>
    <t>Bachelor units</t>
  </si>
  <si>
    <t>One bedroom units</t>
  </si>
  <si>
    <t>Two bedroom units</t>
  </si>
  <si>
    <t xml:space="preserve">    Food manufacturing</t>
  </si>
  <si>
    <t xml:space="preserve">     Annual change (%)</t>
  </si>
  <si>
    <t>All-Items</t>
  </si>
  <si>
    <t>Oysters</t>
  </si>
  <si>
    <t>TABLE 54</t>
  </si>
  <si>
    <t>O'Leary</t>
  </si>
  <si>
    <t>CANADA AND PROVINCES</t>
  </si>
  <si>
    <t xml:space="preserve">   University degree:</t>
  </si>
  <si>
    <t>Rate</t>
  </si>
  <si>
    <t>(%)</t>
  </si>
  <si>
    <t>2004/2006</t>
  </si>
  <si>
    <t>2005/2007</t>
  </si>
  <si>
    <t>Note: Life expectancy calculated using 3 years of data.</t>
  </si>
  <si>
    <t>Pulpwood and pulp chips</t>
  </si>
  <si>
    <t>Veneer and OSB</t>
  </si>
  <si>
    <t>TOTAL INDUSTRIAL WOOD</t>
  </si>
  <si>
    <t>Groundfish</t>
  </si>
  <si>
    <t>Weight</t>
  </si>
  <si>
    <t>Value</t>
  </si>
  <si>
    <t>lbs.</t>
  </si>
  <si>
    <t>$</t>
  </si>
  <si>
    <t>Cod</t>
  </si>
  <si>
    <t>Hake</t>
  </si>
  <si>
    <t>Herring</t>
  </si>
  <si>
    <t>Mackerel</t>
  </si>
  <si>
    <t>Smelts</t>
  </si>
  <si>
    <t>Lobster</t>
  </si>
  <si>
    <t>Clyde River</t>
  </si>
  <si>
    <t>Crapaud</t>
  </si>
  <si>
    <t>Georgetown</t>
  </si>
  <si>
    <t>Hunter River</t>
  </si>
  <si>
    <t>Kensington</t>
  </si>
  <si>
    <t>Kings Royalty</t>
  </si>
  <si>
    <t>Kinkora</t>
  </si>
  <si>
    <t>Linkletter</t>
  </si>
  <si>
    <t>Meadowbank</t>
  </si>
  <si>
    <t>Miltonvale Park</t>
  </si>
  <si>
    <t>Miminegash</t>
  </si>
  <si>
    <t>Miscouche</t>
  </si>
  <si>
    <t>Montague</t>
  </si>
  <si>
    <t>Morell</t>
  </si>
  <si>
    <t>Mount Stewart</t>
  </si>
  <si>
    <t>Non-farm Population</t>
  </si>
  <si>
    <t>r:  revised data</t>
  </si>
  <si>
    <t>TABLE 15</t>
  </si>
  <si>
    <t>TABLE 61</t>
  </si>
  <si>
    <t>NB</t>
  </si>
  <si>
    <t>QC</t>
  </si>
  <si>
    <t>ON</t>
  </si>
  <si>
    <t>MB</t>
  </si>
  <si>
    <t>SK</t>
  </si>
  <si>
    <t>AB</t>
  </si>
  <si>
    <t>BC</t>
  </si>
  <si>
    <t>Canada</t>
  </si>
  <si>
    <t>Québec</t>
  </si>
  <si>
    <t xml:space="preserve">  Force</t>
  </si>
  <si>
    <t>15+ years</t>
  </si>
  <si>
    <t>Total Criminal Code (excluding traffic)</t>
  </si>
  <si>
    <t>Violent Crime</t>
  </si>
  <si>
    <t xml:space="preserve">   Homicide</t>
  </si>
  <si>
    <t xml:space="preserve">   Attempted Murder</t>
  </si>
  <si>
    <t xml:space="preserve">   Robbery</t>
  </si>
  <si>
    <t xml:space="preserve">   Sexual Assualt</t>
  </si>
  <si>
    <t xml:space="preserve">      Level 1</t>
  </si>
  <si>
    <t xml:space="preserve">      Weapon</t>
  </si>
  <si>
    <t xml:space="preserve">      Aggravated</t>
  </si>
  <si>
    <t xml:space="preserve">   Assault</t>
  </si>
  <si>
    <t xml:space="preserve">   Other Assaults</t>
  </si>
  <si>
    <t xml:space="preserve">   Abduction</t>
  </si>
  <si>
    <t>Property Crime</t>
  </si>
  <si>
    <t xml:space="preserve">   Breaking and Entering</t>
  </si>
  <si>
    <t xml:space="preserve">   Motor Vehicle Theft</t>
  </si>
  <si>
    <t xml:space="preserve">   Theft Over $5,000</t>
  </si>
  <si>
    <t xml:space="preserve">   Theft Under $5,000</t>
  </si>
  <si>
    <t>Other Criminal Code Offenses</t>
  </si>
  <si>
    <t xml:space="preserve">   Mischief</t>
  </si>
  <si>
    <t xml:space="preserve">   Counterfeiting Currency</t>
  </si>
  <si>
    <t xml:space="preserve">   Disturbing the Peace</t>
  </si>
  <si>
    <t xml:space="preserve">   Prostitution</t>
  </si>
  <si>
    <t xml:space="preserve">   Arson</t>
  </si>
  <si>
    <t xml:space="preserve">   Other Criminal Code (not listed above)</t>
  </si>
  <si>
    <t xml:space="preserve">      Weapon/Causing Bodily Harm</t>
  </si>
  <si>
    <t xml:space="preserve">   Forcible Confinement/Kidnapping</t>
  </si>
  <si>
    <t>ACTUAL INCIDENTS</t>
  </si>
  <si>
    <t>Note: Note that for some minor offences, such as disturb the peace, police services may clear these offences under a municipal by-law or provincial statute offence rather than under the Criminal Code.</t>
  </si>
  <si>
    <t>INTERNATIONAL EXPORTS FROM PRINCE EDWARD ISLAND</t>
  </si>
  <si>
    <t>United States</t>
  </si>
  <si>
    <t>Japan</t>
  </si>
  <si>
    <t>Other countries</t>
  </si>
  <si>
    <t>TABLE 35</t>
  </si>
  <si>
    <t>($ '000s)</t>
  </si>
  <si>
    <t>Residential</t>
  </si>
  <si>
    <t>Industrial</t>
  </si>
  <si>
    <t>Commercial</t>
  </si>
  <si>
    <t>Proprietors and Other Financial Businesses;</t>
  </si>
  <si>
    <t>Government</t>
  </si>
  <si>
    <t>p:  preliminary data</t>
  </si>
  <si>
    <t xml:space="preserve">      Provincial Correctional Center</t>
  </si>
  <si>
    <t xml:space="preserve">      Prince County Correctional Center</t>
  </si>
  <si>
    <t xml:space="preserve">      PEI Youth Center</t>
  </si>
  <si>
    <t>TABLE 111</t>
  </si>
  <si>
    <t xml:space="preserve">      Japanese</t>
  </si>
  <si>
    <t xml:space="preserve">     Miscellaneous expenditures</t>
  </si>
  <si>
    <t>Insurance payments and pension contributions</t>
  </si>
  <si>
    <t xml:space="preserve">AVERAGE MONTHLY NUMBER OF BENEFICIARIES RECEIVING </t>
  </si>
  <si>
    <t>MANUFACTURING INDUSTRIES, UNADJUSTED</t>
  </si>
  <si>
    <t>Account</t>
  </si>
  <si>
    <t>(THOUSAND CUBIC METERS)</t>
  </si>
  <si>
    <t>(MILLIONS)</t>
  </si>
  <si>
    <t>TWELVE MONTH AVERAGE OF RESIDENTIAL COST</t>
  </si>
  <si>
    <t>July and August</t>
  </si>
  <si>
    <t>MUSSELS</t>
  </si>
  <si>
    <t>/ Seeded Acre</t>
  </si>
  <si>
    <t>Farm Value</t>
  </si>
  <si>
    <t>Manufacturing:</t>
  </si>
  <si>
    <t>Education services</t>
  </si>
  <si>
    <t>Frozen Food Manufacturing</t>
  </si>
  <si>
    <t xml:space="preserve">  4. International imports</t>
  </si>
  <si>
    <t>Total Net Income</t>
  </si>
  <si>
    <t>Farm Cash Receipts</t>
  </si>
  <si>
    <t>TABLE 55</t>
  </si>
  <si>
    <t>TABLE 56</t>
  </si>
  <si>
    <t>TABLE 75</t>
  </si>
  <si>
    <t>Fruits</t>
  </si>
  <si>
    <t>Total Crops</t>
  </si>
  <si>
    <t>Cattle and calves</t>
  </si>
  <si>
    <t>Total number of private households:</t>
  </si>
  <si>
    <t xml:space="preserve">   PER CAPITA *</t>
  </si>
  <si>
    <t>Total Cash Receipts</t>
  </si>
  <si>
    <t>Area in census farms</t>
  </si>
  <si>
    <t xml:space="preserve"> Urban centre:</t>
  </si>
  <si>
    <t xml:space="preserve"> St. John's, NL</t>
  </si>
  <si>
    <t xml:space="preserve"> Charlottetown, PE</t>
  </si>
  <si>
    <t xml:space="preserve"> Halifax, NS</t>
  </si>
  <si>
    <t xml:space="preserve"> Saint John, NB</t>
  </si>
  <si>
    <t xml:space="preserve"> Quebec City, QC</t>
  </si>
  <si>
    <t xml:space="preserve"> Montreal, QC</t>
  </si>
  <si>
    <t xml:space="preserve"> Ottawa, ON</t>
  </si>
  <si>
    <t xml:space="preserve"> Toronto, ON</t>
  </si>
  <si>
    <t xml:space="preserve"> Winnipeg, MB</t>
  </si>
  <si>
    <t xml:space="preserve"> Regina, SK</t>
  </si>
  <si>
    <t xml:space="preserve"> Saskatoon, SK</t>
  </si>
  <si>
    <t xml:space="preserve"> Edmonton, AB</t>
  </si>
  <si>
    <t xml:space="preserve"> Calgary, AB</t>
  </si>
  <si>
    <t xml:space="preserve"> Vancouver, BC</t>
  </si>
  <si>
    <t xml:space="preserve"> Victoria, BC</t>
  </si>
  <si>
    <t xml:space="preserve"> Whitehorse, YK</t>
  </si>
  <si>
    <t xml:space="preserve"> Yellowknife, NT</t>
  </si>
  <si>
    <t>Prostate cancer</t>
  </si>
  <si>
    <t>3 persons</t>
  </si>
  <si>
    <t>4 persons</t>
  </si>
  <si>
    <t>1 person</t>
  </si>
  <si>
    <t>5 persons</t>
  </si>
  <si>
    <r>
      <t xml:space="preserve">Practising nurses </t>
    </r>
    <r>
      <rPr>
        <vertAlign val="superscript"/>
        <sz val="11"/>
        <rFont val="Arial"/>
        <family val="2"/>
      </rPr>
      <t>(2)</t>
    </r>
  </si>
  <si>
    <t xml:space="preserve"> Management</t>
  </si>
  <si>
    <t xml:space="preserve">    Annual change (%)</t>
  </si>
  <si>
    <t xml:space="preserve"> Business, Finance and Administration</t>
  </si>
  <si>
    <t xml:space="preserve"> Natural &amp; Applied Science and </t>
  </si>
  <si>
    <t xml:space="preserve"> Health</t>
  </si>
  <si>
    <t xml:space="preserve"> Art, Culture, Sport and Recreation</t>
  </si>
  <si>
    <t xml:space="preserve"> Sales and Service</t>
  </si>
  <si>
    <t xml:space="preserve"> Trades, Transport and Equipment </t>
  </si>
  <si>
    <t xml:space="preserve"> Primary Industry</t>
  </si>
  <si>
    <t>SELECTED COMMODITIES</t>
  </si>
  <si>
    <t xml:space="preserve">NUMBER OF RESIDENTIAL BUILDING PERMITS </t>
  </si>
  <si>
    <t xml:space="preserve">  9. Deaths and condemnations</t>
  </si>
  <si>
    <t xml:space="preserve">  8. International exports</t>
  </si>
  <si>
    <t xml:space="preserve">  7. Interprovincial exports</t>
  </si>
  <si>
    <t xml:space="preserve">  6. Slaughter</t>
  </si>
  <si>
    <t xml:space="preserve">  5. Total Supply (1+2+3+4)</t>
  </si>
  <si>
    <r>
      <t>Note:   1 kWh = Watt hour x 10</t>
    </r>
    <r>
      <rPr>
        <vertAlign val="superscript"/>
        <sz val="11"/>
        <rFont val="Arial"/>
        <family val="2"/>
      </rPr>
      <t>3</t>
    </r>
  </si>
  <si>
    <t>TABLE 21</t>
  </si>
  <si>
    <t>($ MILLIONS)</t>
  </si>
  <si>
    <t>TABLE 22</t>
  </si>
  <si>
    <t xml:space="preserve">   Cattle and calves</t>
  </si>
  <si>
    <t xml:space="preserve">   Hogs</t>
  </si>
  <si>
    <t xml:space="preserve">   Poultry</t>
  </si>
  <si>
    <t xml:space="preserve">   Eggs</t>
  </si>
  <si>
    <t xml:space="preserve">   Dairy</t>
  </si>
  <si>
    <t>Income in kind</t>
  </si>
  <si>
    <t>Realized Gross Income</t>
  </si>
  <si>
    <t>Realized Net Income</t>
  </si>
  <si>
    <t>Value of Inventory changes</t>
  </si>
  <si>
    <t xml:space="preserve">    PRINCE COUNTY</t>
  </si>
  <si>
    <t xml:space="preserve">   QUEENS COUNTY</t>
  </si>
  <si>
    <t xml:space="preserve">   KINGS COUNTY</t>
  </si>
  <si>
    <t>P.E.I. Self-Insurance and Risk Management Fund</t>
  </si>
  <si>
    <t>French Language School Board</t>
  </si>
  <si>
    <t>Note: Totals may not equal the sum of the components due to rounding.</t>
  </si>
  <si>
    <t xml:space="preserve">    Exports to other countries:</t>
  </si>
  <si>
    <t xml:space="preserve">x : Suppressed to meet the confidentiality requirements of the Statistics Act </t>
  </si>
  <si>
    <t>Total P.E.I.</t>
  </si>
  <si>
    <t>Note: Data for this table is based on a stratified random sample of individual tax returns.</t>
  </si>
  <si>
    <t xml:space="preserve">Note:  The data provided above is on a crop year basis, i.e. the potatoes produced in one year are marketed over two </t>
  </si>
  <si>
    <t xml:space="preserve">           successive calendar years.</t>
  </si>
  <si>
    <t xml:space="preserve"> Greenhouse, nursery and floriculture</t>
  </si>
  <si>
    <t>Percent*</t>
  </si>
  <si>
    <t>* Percentage of Total Population 12 and over</t>
  </si>
  <si>
    <t>PEI Aquaculture and Fisheries Research Initiative</t>
  </si>
  <si>
    <t xml:space="preserve">            duplexes, apartments proper, and dwellings over, or at the back of, a store or other non-residential structure.</t>
  </si>
  <si>
    <t xml:space="preserve">           classified credit sources.</t>
  </si>
  <si>
    <t xml:space="preserve">      Portuguese</t>
  </si>
  <si>
    <t xml:space="preserve">      Serbian</t>
  </si>
  <si>
    <t xml:space="preserve">      Spanish</t>
  </si>
  <si>
    <t xml:space="preserve">      Jewish</t>
  </si>
  <si>
    <t>Arts, Entertainment and Recreation</t>
  </si>
  <si>
    <t xml:space="preserve">        Public (manors)</t>
  </si>
  <si>
    <t>TABLE 92</t>
  </si>
  <si>
    <t>TABLE 80</t>
  </si>
  <si>
    <t>(CUBIC METERS)</t>
  </si>
  <si>
    <t>TABLE 81</t>
  </si>
  <si>
    <t>($ PER MONTH)</t>
  </si>
  <si>
    <t>TABLE 82</t>
  </si>
  <si>
    <t>TABLE 10</t>
  </si>
  <si>
    <t xml:space="preserve">     Agriculture</t>
  </si>
  <si>
    <t xml:space="preserve">     Utilities</t>
  </si>
  <si>
    <t xml:space="preserve">     Construction</t>
  </si>
  <si>
    <t xml:space="preserve">     Manufacturing</t>
  </si>
  <si>
    <t xml:space="preserve">     Trade</t>
  </si>
  <si>
    <t xml:space="preserve">     Transportation and Warehousing</t>
  </si>
  <si>
    <t xml:space="preserve">     Health Care and Social Assistance</t>
  </si>
  <si>
    <t xml:space="preserve">     Information, Culture and Recreation</t>
  </si>
  <si>
    <t xml:space="preserve">     Accommodation and Food Services</t>
  </si>
  <si>
    <t xml:space="preserve">     Public Administration</t>
  </si>
  <si>
    <t xml:space="preserve">     Finance, Insurance &amp; Real Estate</t>
  </si>
  <si>
    <t>CLASSIFIED BY LENDER, PRINCE EDWARD ISLAND</t>
  </si>
  <si>
    <t>TABLE 57</t>
  </si>
  <si>
    <t>TABLE 58</t>
  </si>
  <si>
    <t>Table/seed potato shipments:</t>
  </si>
  <si>
    <r>
      <t xml:space="preserve">Scotchfort </t>
    </r>
    <r>
      <rPr>
        <vertAlign val="superscript"/>
        <sz val="11"/>
        <rFont val="Arial"/>
        <family val="2"/>
      </rPr>
      <t>(1)</t>
    </r>
  </si>
  <si>
    <r>
      <t xml:space="preserve">Lennox Island </t>
    </r>
    <r>
      <rPr>
        <vertAlign val="superscript"/>
        <sz val="11"/>
        <rFont val="Arial"/>
        <family val="2"/>
      </rPr>
      <t>(1)</t>
    </r>
  </si>
  <si>
    <t xml:space="preserve">     Apartment, duplex</t>
  </si>
  <si>
    <t xml:space="preserve">     Semi-detached houses</t>
  </si>
  <si>
    <t xml:space="preserve">     Row houses</t>
  </si>
  <si>
    <t>Note: Per capita data based on revised GDP and population estimates.</t>
  </si>
  <si>
    <t>Motorcycles</t>
  </si>
  <si>
    <t>and bicycles</t>
  </si>
  <si>
    <t>Passengers</t>
  </si>
  <si>
    <r>
      <t xml:space="preserve">   All other land </t>
    </r>
    <r>
      <rPr>
        <i/>
        <vertAlign val="superscript"/>
        <sz val="9"/>
        <rFont val="Arial"/>
        <family val="2"/>
      </rPr>
      <t>(1)</t>
    </r>
  </si>
  <si>
    <t>CENSUS FAMILIES: LONE PARENT FAMILIES BY SIZE AND STRUCTURE</t>
  </si>
  <si>
    <t>CANADA</t>
  </si>
  <si>
    <t>Note: Data cover the period January to December.</t>
  </si>
  <si>
    <t xml:space="preserve"> New Brunswick</t>
  </si>
  <si>
    <t xml:space="preserve"> Quebec</t>
  </si>
  <si>
    <t xml:space="preserve"> Ontario</t>
  </si>
  <si>
    <t xml:space="preserve"> Manitoba</t>
  </si>
  <si>
    <t xml:space="preserve"> Saskatchewan</t>
  </si>
  <si>
    <t xml:space="preserve"> Alberta</t>
  </si>
  <si>
    <t xml:space="preserve"> British Columbia</t>
  </si>
  <si>
    <t xml:space="preserve"> Yukon</t>
  </si>
  <si>
    <t xml:space="preserve"> Northwest Territories</t>
  </si>
  <si>
    <t xml:space="preserve"> Nunavut</t>
  </si>
  <si>
    <t xml:space="preserve"> CANADA</t>
  </si>
  <si>
    <t>Charlottetown</t>
  </si>
  <si>
    <t>AIR PASSENGERS TO AND FROM</t>
  </si>
  <si>
    <t>TABLE 45</t>
  </si>
  <si>
    <t>Total farm population</t>
  </si>
  <si>
    <r>
      <t xml:space="preserve">Resort Municipality </t>
    </r>
    <r>
      <rPr>
        <vertAlign val="superscript"/>
        <sz val="11"/>
        <rFont val="Arial"/>
        <family val="2"/>
      </rPr>
      <t>(2)</t>
    </r>
  </si>
  <si>
    <r>
      <t xml:space="preserve">Rocky Point </t>
    </r>
    <r>
      <rPr>
        <vertAlign val="superscript"/>
        <sz val="11"/>
        <rFont val="Arial"/>
        <family val="2"/>
      </rPr>
      <t>(1)</t>
    </r>
  </si>
  <si>
    <t xml:space="preserve">Note: All ferry data presented in this table represent return trips. </t>
  </si>
  <si>
    <t xml:space="preserve">      with written agreement</t>
  </si>
  <si>
    <t xml:space="preserve">      without written agreement</t>
  </si>
  <si>
    <t>CANADA BY PROVINCE</t>
  </si>
  <si>
    <t>Employment</t>
  </si>
  <si>
    <t>Pop.</t>
  </si>
  <si>
    <t>15 years +</t>
  </si>
  <si>
    <t>MALES</t>
  </si>
  <si>
    <t>FEMALES</t>
  </si>
  <si>
    <t>Not in</t>
  </si>
  <si>
    <t>Force</t>
  </si>
  <si>
    <t>Total income ($ millions)</t>
  </si>
  <si>
    <t xml:space="preserve">           persons of working age (15-64).</t>
  </si>
  <si>
    <t>Note 1: Native reserves</t>
  </si>
  <si>
    <t>CENSUS FAMILIES</t>
  </si>
  <si>
    <r>
      <t xml:space="preserve">Estimated population </t>
    </r>
    <r>
      <rPr>
        <vertAlign val="superscript"/>
        <sz val="11"/>
        <rFont val="Arial"/>
        <family val="2"/>
      </rPr>
      <t>(r)</t>
    </r>
    <r>
      <rPr>
        <sz val="11"/>
        <rFont val="Arial"/>
        <family val="2"/>
      </rPr>
      <t xml:space="preserve">    ('000s)</t>
    </r>
  </si>
  <si>
    <t>Apartments and others</t>
  </si>
  <si>
    <t>TOTAL STARTS</t>
  </si>
  <si>
    <t>Net capability within province:</t>
  </si>
  <si>
    <t>TOTAL FEDERAL/PROVINCIAL REVENUE</t>
  </si>
  <si>
    <t>Cost ($)</t>
  </si>
  <si>
    <t>TOTAL REVENUE RECEIVED</t>
  </si>
  <si>
    <t>Taxes:</t>
  </si>
  <si>
    <t xml:space="preserve">     Sales Tax</t>
  </si>
  <si>
    <t xml:space="preserve">     Real Property Tax</t>
  </si>
  <si>
    <t xml:space="preserve">     Personal Income Tax</t>
  </si>
  <si>
    <t xml:space="preserve">     Corporate Income Tax</t>
  </si>
  <si>
    <t>PERCENTAGE DISTRIBUTION</t>
  </si>
  <si>
    <t>Goods-producing industries:</t>
  </si>
  <si>
    <t xml:space="preserve">     $  30,000 - $39,999</t>
  </si>
  <si>
    <t>Services-providing sector</t>
  </si>
  <si>
    <t>Age Group</t>
  </si>
  <si>
    <t>Total</t>
  </si>
  <si>
    <t>10-14</t>
  </si>
  <si>
    <t>15-19</t>
  </si>
  <si>
    <t>20-24</t>
  </si>
  <si>
    <t>25-29</t>
  </si>
  <si>
    <t>30-34</t>
  </si>
  <si>
    <t>35-39</t>
  </si>
  <si>
    <t>40-44</t>
  </si>
  <si>
    <t>45-49</t>
  </si>
  <si>
    <t>50-54</t>
  </si>
  <si>
    <t>55-59</t>
  </si>
  <si>
    <t>60-64</t>
  </si>
  <si>
    <t>65-69</t>
  </si>
  <si>
    <t>70-74</t>
  </si>
  <si>
    <t>75-79</t>
  </si>
  <si>
    <t>80-84</t>
  </si>
  <si>
    <t>85-89</t>
  </si>
  <si>
    <t>TABLE 6</t>
  </si>
  <si>
    <t>Abrams Village</t>
  </si>
  <si>
    <t>Average Yield</t>
  </si>
  <si>
    <t>TABLE 49</t>
  </si>
  <si>
    <t>Note 1: Automobiles and trucks are included.</t>
  </si>
  <si>
    <r>
      <t xml:space="preserve">Note 2: </t>
    </r>
    <r>
      <rPr>
        <i/>
        <sz val="11"/>
        <rFont val="Arial"/>
        <family val="2"/>
      </rPr>
      <t>Livestock and poultry</t>
    </r>
    <r>
      <rPr>
        <sz val="11"/>
        <rFont val="Arial"/>
        <family val="2"/>
      </rPr>
      <t xml:space="preserve"> includes the value of animal and fur farms.</t>
    </r>
  </si>
  <si>
    <t>Crop Insurance payments</t>
  </si>
  <si>
    <t>PROVINCE OF PRINCE EDWARD ISLAND REVENUE</t>
  </si>
  <si>
    <t>GOVERNMENT OF CANADA</t>
  </si>
  <si>
    <r>
      <t xml:space="preserve">EDUCATION </t>
    </r>
    <r>
      <rPr>
        <b/>
        <vertAlign val="superscript"/>
        <sz val="12"/>
        <rFont val="Arial"/>
        <family val="2"/>
      </rPr>
      <t>(1)</t>
    </r>
  </si>
  <si>
    <t>Health Care and Social Assistance</t>
  </si>
  <si>
    <t>Other services (except Public Administration)</t>
  </si>
  <si>
    <t>Investment</t>
  </si>
  <si>
    <t>&amp; Institutional</t>
  </si>
  <si>
    <t>Classified</t>
  </si>
  <si>
    <t>Employees</t>
  </si>
  <si>
    <t xml:space="preserve">   Charlottetown plant</t>
  </si>
  <si>
    <t xml:space="preserve">   Lepreau participation</t>
  </si>
  <si>
    <t xml:space="preserve">   Dalhousie participation</t>
  </si>
  <si>
    <t>Intra-prov.</t>
  </si>
  <si>
    <t>Residual</t>
  </si>
  <si>
    <t>Interprov.</t>
  </si>
  <si>
    <t>p: preliminary data</t>
  </si>
  <si>
    <r>
      <t>Total Dependency Ratio</t>
    </r>
    <r>
      <rPr>
        <b/>
        <sz val="12"/>
        <rFont val="Arial"/>
        <family val="2"/>
      </rPr>
      <t>:</t>
    </r>
  </si>
  <si>
    <t>Totals may not equal the sum of the components due to random rounding.</t>
  </si>
  <si>
    <t>REGULAR EMPLOYMENT INSURANCE BENEFITS, BY OCCUPATION</t>
  </si>
  <si>
    <t xml:space="preserve"> OCCUPATION:</t>
  </si>
  <si>
    <t xml:space="preserve">  3. Interprovincial imports</t>
  </si>
  <si>
    <t xml:space="preserve">  2. Animals born</t>
  </si>
  <si>
    <t>Other income:</t>
  </si>
  <si>
    <t xml:space="preserve">     Other income</t>
  </si>
  <si>
    <t xml:space="preserve">     Government Business Enterprises</t>
  </si>
  <si>
    <t>Investment Income</t>
  </si>
  <si>
    <t>PROVINCE OF PRINCE EDWARD ISLAND ORDINARY EXPENDITURES</t>
  </si>
  <si>
    <t>DEPARTMENTS AND AGENCIES</t>
  </si>
  <si>
    <t>Harvested</t>
  </si>
  <si>
    <t xml:space="preserve">     PER CAPITA *</t>
  </si>
  <si>
    <t>SPECIES</t>
  </si>
  <si>
    <t>Industry:</t>
  </si>
  <si>
    <t>INDUSTRY</t>
  </si>
  <si>
    <t>To Prince Edward Island</t>
  </si>
  <si>
    <t>From Prince Edward Island</t>
  </si>
  <si>
    <t>Total number of passengers</t>
  </si>
  <si>
    <t>Taxed gasoline sales</t>
  </si>
  <si>
    <t>Tax-exempt gasoline sales</t>
  </si>
  <si>
    <t>Total gasoline sales</t>
  </si>
  <si>
    <t>BY SELECTED CAUSE OF DEATH AND SEX, CANADA</t>
  </si>
  <si>
    <r>
      <t xml:space="preserve">Note 1: </t>
    </r>
    <r>
      <rPr>
        <i/>
        <sz val="11"/>
        <rFont val="Arial"/>
        <family val="2"/>
      </rPr>
      <t>All other land</t>
    </r>
    <r>
      <rPr>
        <sz val="11"/>
        <rFont val="Arial"/>
        <family val="2"/>
      </rPr>
      <t xml:space="preserve"> includes Christmas tree area.</t>
    </r>
  </si>
  <si>
    <t xml:space="preserve"> -- nil   x: confidential data</t>
  </si>
  <si>
    <t>2002=100</t>
  </si>
  <si>
    <t xml:space="preserve">               </t>
  </si>
  <si>
    <t>TABLE 43</t>
  </si>
  <si>
    <t>Chartered Banks</t>
  </si>
  <si>
    <t>Federal Government Agencies</t>
  </si>
  <si>
    <t>PRINCE EDWARD ISLAND</t>
  </si>
  <si>
    <t>Capital Expenditure by Industry</t>
  </si>
  <si>
    <t>AVERAGE RETAIL PRICE FOR REGULAR GASOLINE (CENTS)</t>
  </si>
  <si>
    <t>AVERAGE RETAIL PRICE FOR HOUSEHOLD HEATING FUEL (CENTS)</t>
  </si>
  <si>
    <t xml:space="preserve"> With children:</t>
  </si>
  <si>
    <t xml:space="preserve"> With no children</t>
  </si>
  <si>
    <t>CENSUS FAMILIES BY STRUCTURE AND AGE GROUPS OF CHILDREN</t>
  </si>
  <si>
    <t xml:space="preserve"> Lone-parent families</t>
  </si>
  <si>
    <t xml:space="preserve"> Total families</t>
  </si>
  <si>
    <t>v25745072,v25745073,v25745074,v25745075,v25745076,v25745077,v25745078,v25745044,v25745045,v25745046,v25745047,v25745048,v25745049,v25745050</t>
  </si>
  <si>
    <t>Supermarkets</t>
  </si>
  <si>
    <t>Agriculture, Forestry, Fishing and Hunting:</t>
  </si>
  <si>
    <t xml:space="preserve">    0-4</t>
  </si>
  <si>
    <t xml:space="preserve">    5-9</t>
  </si>
  <si>
    <t xml:space="preserve">   90+</t>
  </si>
  <si>
    <t xml:space="preserve">  0-14</t>
  </si>
  <si>
    <t xml:space="preserve">   65+</t>
  </si>
  <si>
    <t>Average tax ($)</t>
  </si>
  <si>
    <t>July</t>
  </si>
  <si>
    <r>
      <t xml:space="preserve">Notes: </t>
    </r>
    <r>
      <rPr>
        <i/>
        <sz val="11"/>
        <rFont val="Arial"/>
        <family val="2"/>
      </rPr>
      <t>Private Individuals and Others</t>
    </r>
    <r>
      <rPr>
        <sz val="11"/>
        <rFont val="Arial"/>
        <family val="2"/>
      </rPr>
      <t xml:space="preserve"> includes credit owed to: supply and finance companies, dealers, stores, private individuals and other un-</t>
    </r>
  </si>
  <si>
    <t>Three bedroom units</t>
  </si>
  <si>
    <t xml:space="preserve">          Local government</t>
  </si>
  <si>
    <t xml:space="preserve">         Imports of goods from other provinces</t>
  </si>
  <si>
    <t xml:space="preserve">         Imports of services from other provinces</t>
  </si>
  <si>
    <t>Accommodation, food/beverage services</t>
  </si>
  <si>
    <t>($ Millions)</t>
  </si>
  <si>
    <t>TABLE 46</t>
  </si>
  <si>
    <t xml:space="preserve">     $  40,000 - $49,999</t>
  </si>
  <si>
    <t xml:space="preserve">     $  50,000 - $59,999</t>
  </si>
  <si>
    <t xml:space="preserve">          Federal government</t>
  </si>
  <si>
    <t>Advance Payment Programs</t>
  </si>
  <si>
    <t>Total Repair expenditures</t>
  </si>
  <si>
    <r>
      <t xml:space="preserve">ALL RETURNS </t>
    </r>
    <r>
      <rPr>
        <b/>
        <vertAlign val="superscript"/>
        <sz val="12"/>
        <rFont val="Arial"/>
        <family val="2"/>
      </rPr>
      <t>(1)</t>
    </r>
  </si>
  <si>
    <t>$'000s</t>
  </si>
  <si>
    <t>Taxable</t>
  </si>
  <si>
    <t>Operating</t>
  </si>
  <si>
    <t xml:space="preserve">   PER SERVICE</t>
  </si>
  <si>
    <t>CENSUS FARM DATA BY GROSS RECEIPTS CLASS</t>
  </si>
  <si>
    <t>Total Value of</t>
  </si>
  <si>
    <t>Farms</t>
  </si>
  <si>
    <t>%</t>
  </si>
  <si>
    <t>$100,000 - $249,999</t>
  </si>
  <si>
    <t>Total number of farms</t>
  </si>
  <si>
    <t>TABLE 47</t>
  </si>
  <si>
    <t xml:space="preserve"> Newfoundland</t>
  </si>
  <si>
    <t xml:space="preserve"> Prince Edward Island</t>
  </si>
  <si>
    <t>Other operating revenue</t>
  </si>
  <si>
    <t>Total operating revenue</t>
  </si>
  <si>
    <t>Change in inventory value, goods</t>
  </si>
  <si>
    <t>Gross output</t>
  </si>
  <si>
    <t>Total of product inputs</t>
  </si>
  <si>
    <t>Gross value added (factor cost)</t>
  </si>
  <si>
    <t>v25745079,v25745080,v25745081,v25745082,v25745083,v25745084,v25745085,v25745051,v25745052,v25745053,v25745054,v25745055,v25745056,v25745057</t>
  </si>
  <si>
    <t>Lot 64</t>
  </si>
  <si>
    <t>Lot 65</t>
  </si>
  <si>
    <t>Lot 66</t>
  </si>
  <si>
    <t>CURRENCY EXCHANGE RATE</t>
  </si>
  <si>
    <t>(Grade 7-12)</t>
  </si>
  <si>
    <t xml:space="preserve">      Iraqi</t>
  </si>
  <si>
    <t xml:space="preserve">      Afghan</t>
  </si>
  <si>
    <t>TABLE 53</t>
  </si>
  <si>
    <t>Total Index</t>
  </si>
  <si>
    <t xml:space="preserve">Total crops </t>
  </si>
  <si>
    <t>Total Livestock</t>
  </si>
  <si>
    <t xml:space="preserve">   Grains</t>
  </si>
  <si>
    <t xml:space="preserve">   Fruit</t>
  </si>
  <si>
    <t xml:space="preserve">   Value of livestock and poultry</t>
  </si>
  <si>
    <t>TOTAL CAPABILITY</t>
  </si>
  <si>
    <t>In-province</t>
  </si>
  <si>
    <t>r: revised data   p: preliminary data   x: confidential data   -- :   nil</t>
  </si>
  <si>
    <t xml:space="preserve">      English</t>
  </si>
  <si>
    <t xml:space="preserve">      Irish</t>
  </si>
  <si>
    <t>Professional, Scientific and Technical services</t>
  </si>
  <si>
    <t>Information and Cultural industries</t>
  </si>
  <si>
    <t>Transportation and Warehousing</t>
  </si>
  <si>
    <t>Public Administration</t>
  </si>
  <si>
    <t>Finance and Insurance</t>
  </si>
  <si>
    <t>TABLE 88</t>
  </si>
  <si>
    <t>TABLE 42</t>
  </si>
  <si>
    <t>TABLE 40</t>
  </si>
  <si>
    <t>Potatoes</t>
  </si>
  <si>
    <t>REPAIR EXPENDITURES</t>
  </si>
  <si>
    <t xml:space="preserve">         Exports of services to other provinces</t>
  </si>
  <si>
    <t>Note 2: Data include the value of land and buildings on rented property.</t>
  </si>
  <si>
    <t>Note 1: Farms operated by institutions, community pastures, etc.</t>
  </si>
  <si>
    <t xml:space="preserve"> Nova Scotia</t>
  </si>
  <si>
    <t>ITEM:</t>
  </si>
  <si>
    <t>Sales of aqua products and services</t>
  </si>
  <si>
    <t>TABLE 105</t>
  </si>
  <si>
    <t>TABLE 106</t>
  </si>
  <si>
    <t>TABLE 107</t>
  </si>
  <si>
    <t>$250,000 and more</t>
  </si>
  <si>
    <t>$50,000 - $99,999</t>
  </si>
  <si>
    <t>$25,000 - $49,999</t>
  </si>
  <si>
    <t>$10,000 - $24,999</t>
  </si>
  <si>
    <t>(DOLLARS)</t>
  </si>
  <si>
    <t>(THOUSANDS)</t>
  </si>
  <si>
    <r>
      <t>BY PROVINCE OF ORIGIN</t>
    </r>
    <r>
      <rPr>
        <b/>
        <vertAlign val="superscript"/>
        <sz val="14"/>
        <rFont val="Arial"/>
        <family val="2"/>
      </rPr>
      <t/>
    </r>
  </si>
  <si>
    <t>Interprovincial</t>
  </si>
  <si>
    <t xml:space="preserve">    Imports from other countries:</t>
  </si>
  <si>
    <t>INTERNATIONAL MIGRATION</t>
  </si>
  <si>
    <t>INTER-PROVINCIAL MIGRATION</t>
  </si>
  <si>
    <t>TOTAL SELF-EMPLOYED PROFESSIONALS</t>
  </si>
  <si>
    <t>TABLE 44</t>
  </si>
  <si>
    <t>(acres)</t>
  </si>
  <si>
    <t>(cwt.)</t>
  </si>
  <si>
    <t>( '000 cwts.)</t>
  </si>
  <si>
    <t>Farm price</t>
  </si>
  <si>
    <t>($/cwt.)</t>
  </si>
  <si>
    <t>TRANSPORTATION STATISTICS, PRINCE EDWARD ISLAND</t>
  </si>
  <si>
    <t>Engineers and Architects; Entertainers and</t>
  </si>
  <si>
    <t>Artists; and other Professionals)</t>
  </si>
  <si>
    <t>TOTAL BUSINESS PROPRIETORS</t>
  </si>
  <si>
    <t>Females</t>
  </si>
  <si>
    <t>Goods-producing sector</t>
  </si>
  <si>
    <t>Equalization</t>
  </si>
  <si>
    <t>TOTAL FEDERAL REVENUE</t>
  </si>
  <si>
    <t>(THOUSAND HEAD)</t>
  </si>
  <si>
    <t>Cattle and Calves</t>
  </si>
  <si>
    <t>Sheep and Lambs</t>
  </si>
  <si>
    <t>Other livestock and products</t>
  </si>
  <si>
    <t>Construction; Public Utilities and Transport</t>
  </si>
  <si>
    <t>Operators; Wholesale and Retail Traders;</t>
  </si>
  <si>
    <t>FEDERAL</t>
  </si>
  <si>
    <t xml:space="preserve">   Annual change (%)</t>
  </si>
  <si>
    <t>P.E.I. GDP AT MARKET PRICES</t>
  </si>
  <si>
    <t>CANADA GDP AT MARKET PRICES</t>
  </si>
  <si>
    <t xml:space="preserve">           cut-off is considered in the "other" category.</t>
  </si>
  <si>
    <t>1 cubic meter = 1,000 liters.</t>
  </si>
  <si>
    <t>TABLE 83</t>
  </si>
  <si>
    <t>TABLE 84</t>
  </si>
  <si>
    <t>TABLE 86</t>
  </si>
  <si>
    <t>TABLE 87</t>
  </si>
  <si>
    <t>PROVINCIAL GOVERNMENT</t>
  </si>
  <si>
    <t>Licenses and Permits</t>
  </si>
  <si>
    <t>Fees and Services</t>
  </si>
  <si>
    <t xml:space="preserve">     Transportation and storage</t>
  </si>
  <si>
    <r>
      <t xml:space="preserve">           </t>
    </r>
    <r>
      <rPr>
        <i/>
        <sz val="11"/>
        <rFont val="Arial"/>
        <family val="2"/>
      </rPr>
      <t>Advance Payments Programs</t>
    </r>
    <r>
      <rPr>
        <sz val="11"/>
        <rFont val="Arial"/>
        <family val="2"/>
      </rPr>
      <t xml:space="preserve"> were taken out of the cash receipts estimates from 1971 to date and moved to the debt outstanding series. </t>
    </r>
  </si>
  <si>
    <t xml:space="preserve">           These payments are a type of loan made to farmers since no transaction occurs at the time of the advance. Estimates are derived from</t>
  </si>
  <si>
    <t xml:space="preserve">           data supplied by the Canadian Wheat Board and Agriculture Canada.</t>
  </si>
  <si>
    <t>Wind-generated power:</t>
  </si>
  <si>
    <t>CONTRIBUTIONS TO PERCENT CHANGE</t>
  </si>
  <si>
    <t xml:space="preserve">   Other</t>
  </si>
  <si>
    <t>PROV. GDP at market prices</t>
  </si>
  <si>
    <t>Note: the sum of the chained values for each component of an aggregate does not equal the chained value of the aggregate.</t>
  </si>
  <si>
    <t>EMPLOYMENT</t>
  </si>
  <si>
    <t>Summerside</t>
  </si>
  <si>
    <t>Tignish</t>
  </si>
  <si>
    <t>Tyne Valley</t>
  </si>
  <si>
    <t>Union Road</t>
  </si>
  <si>
    <t>Victoria</t>
  </si>
  <si>
    <t>Warren Grove</t>
  </si>
  <si>
    <t>Wellington</t>
  </si>
  <si>
    <t>TABLE 4</t>
  </si>
  <si>
    <t>Immigration</t>
  </si>
  <si>
    <t>In</t>
  </si>
  <si>
    <t>Out</t>
  </si>
  <si>
    <t xml:space="preserve">        Non-farm</t>
  </si>
  <si>
    <t xml:space="preserve">        Farm</t>
  </si>
  <si>
    <t>Business investment in inventories:</t>
  </si>
  <si>
    <t xml:space="preserve"> ALL</t>
  </si>
  <si>
    <r>
      <t xml:space="preserve">Practising physicians </t>
    </r>
    <r>
      <rPr>
        <vertAlign val="superscript"/>
        <sz val="11"/>
        <rFont val="Arial"/>
        <family val="2"/>
      </rPr>
      <t>(1)</t>
    </r>
  </si>
  <si>
    <t>ANNUAL AVERAGES OF MAJOR COMPONENTS</t>
  </si>
  <si>
    <t>Jan. - Dec.</t>
  </si>
  <si>
    <t>Jan. and Feb.</t>
  </si>
  <si>
    <t>UNIVERSITY OF PRINCE EDWARD ISLAND</t>
  </si>
  <si>
    <t>HOLLAND COLLEGE</t>
  </si>
  <si>
    <t>School Year</t>
  </si>
  <si>
    <r>
      <t xml:space="preserve">Source: University of Prince Edward Island,  </t>
    </r>
    <r>
      <rPr>
        <i/>
        <sz val="11"/>
        <rFont val="Arial"/>
        <family val="2"/>
      </rPr>
      <t>Registrar's Office.</t>
    </r>
  </si>
  <si>
    <t xml:space="preserve">   Total finfish</t>
  </si>
  <si>
    <t xml:space="preserve">   Total molluscs</t>
  </si>
  <si>
    <t xml:space="preserve">   Vegetables</t>
  </si>
  <si>
    <t xml:space="preserve">   Potatoes</t>
  </si>
  <si>
    <t>Public Service Commission</t>
  </si>
  <si>
    <t>Year</t>
  </si>
  <si>
    <t>Population</t>
  </si>
  <si>
    <t>Net</t>
  </si>
  <si>
    <t>Migration</t>
  </si>
  <si>
    <t>International</t>
  </si>
  <si>
    <t>ALL RETURNS BY OCCUPATION</t>
  </si>
  <si>
    <t xml:space="preserve">           For those institutions providing data based on fiscal year ending March 31, the debt outstanding at that time is used to represent the debt</t>
  </si>
  <si>
    <t xml:space="preserve">           at December 31 of the previous year.</t>
  </si>
  <si>
    <t>Real estate operator/insurance agents</t>
  </si>
  <si>
    <t>Other stores</t>
  </si>
  <si>
    <r>
      <t xml:space="preserve">      other </t>
    </r>
    <r>
      <rPr>
        <i/>
        <vertAlign val="superscript"/>
        <sz val="9"/>
        <rFont val="Arial"/>
        <family val="2"/>
      </rPr>
      <t>(1)</t>
    </r>
  </si>
  <si>
    <t>TOTAL NUMBER OF FARMS, BY INDUSTRY GROUP</t>
  </si>
  <si>
    <t>Cattle ranching and farming</t>
  </si>
  <si>
    <t>Hog and pig farming</t>
  </si>
  <si>
    <t>Total Farms</t>
  </si>
  <si>
    <t xml:space="preserve">      Frisian</t>
  </si>
  <si>
    <t xml:space="preserve">      German</t>
  </si>
  <si>
    <t xml:space="preserve">      Swiss</t>
  </si>
  <si>
    <t xml:space="preserve">      Belgian</t>
  </si>
  <si>
    <t xml:space="preserve">      Finnish</t>
  </si>
  <si>
    <t xml:space="preserve">      Polish</t>
  </si>
  <si>
    <t xml:space="preserve">      Romanian</t>
  </si>
  <si>
    <t xml:space="preserve">      Russian</t>
  </si>
  <si>
    <t xml:space="preserve">      Ukrainian</t>
  </si>
  <si>
    <t xml:space="preserve">      Bosnian</t>
  </si>
  <si>
    <t xml:space="preserve">      Albanian</t>
  </si>
  <si>
    <t xml:space="preserve">      Bulgarian</t>
  </si>
  <si>
    <t xml:space="preserve">      Croatian</t>
  </si>
  <si>
    <t xml:space="preserve">      Greek</t>
  </si>
  <si>
    <t xml:space="preserve">      Italian</t>
  </si>
  <si>
    <t xml:space="preserve">      Macedonian</t>
  </si>
  <si>
    <t xml:space="preserve">      Maltese</t>
  </si>
  <si>
    <t>Lot 1</t>
  </si>
  <si>
    <t>Lot 2</t>
  </si>
  <si>
    <t>Lot 3</t>
  </si>
  <si>
    <t>Lot 4</t>
  </si>
  <si>
    <t>Lot 5</t>
  </si>
  <si>
    <t>Lot 6</t>
  </si>
  <si>
    <t>Lot 7</t>
  </si>
  <si>
    <t>Lot 8</t>
  </si>
  <si>
    <t>Lot 9</t>
  </si>
  <si>
    <t>Lot 10</t>
  </si>
  <si>
    <t>Lot 11</t>
  </si>
  <si>
    <t>Lot 12</t>
  </si>
  <si>
    <t>Lot 13</t>
  </si>
  <si>
    <t>Lot 14</t>
  </si>
  <si>
    <t>Lot 15</t>
  </si>
  <si>
    <t>Lot 16</t>
  </si>
  <si>
    <t>Lot 17</t>
  </si>
  <si>
    <t>Lot 18</t>
  </si>
  <si>
    <t>Lot 19</t>
  </si>
  <si>
    <t>Lot 20</t>
  </si>
  <si>
    <t>Lot 21</t>
  </si>
  <si>
    <t>Lot 22</t>
  </si>
  <si>
    <t>Lot 23</t>
  </si>
  <si>
    <t>Lot 24</t>
  </si>
  <si>
    <t>Lot 25</t>
  </si>
  <si>
    <t>Lot 26</t>
  </si>
  <si>
    <t>Lot 27</t>
  </si>
  <si>
    <t>Lot 28</t>
  </si>
  <si>
    <t>Lot 29</t>
  </si>
  <si>
    <t>Lot 30</t>
  </si>
  <si>
    <t>Lot 31</t>
  </si>
  <si>
    <t>Lot 33</t>
  </si>
  <si>
    <t>Lot 34</t>
  </si>
  <si>
    <t>Lot 35</t>
  </si>
  <si>
    <t>Lot 36</t>
  </si>
  <si>
    <t>Lot 37</t>
  </si>
  <si>
    <t>Lot 38</t>
  </si>
  <si>
    <t>Lot 39</t>
  </si>
  <si>
    <t>Lot 40</t>
  </si>
  <si>
    <t>Lot 41</t>
  </si>
  <si>
    <t>Lot 42</t>
  </si>
  <si>
    <t>Lot 43</t>
  </si>
  <si>
    <t>Lot 44</t>
  </si>
  <si>
    <t>Lot 45</t>
  </si>
  <si>
    <t>Lot 46</t>
  </si>
  <si>
    <t>Lot 47</t>
  </si>
  <si>
    <t>Lot 48</t>
  </si>
  <si>
    <t>Lot 49</t>
  </si>
  <si>
    <t>Lot 50</t>
  </si>
  <si>
    <t>Lot 51</t>
  </si>
  <si>
    <t>Lot 52</t>
  </si>
  <si>
    <t>Lot 53</t>
  </si>
  <si>
    <t>Lot 54</t>
  </si>
  <si>
    <t>Lot 55</t>
  </si>
  <si>
    <t>Lot 56</t>
  </si>
  <si>
    <t>Lot 57</t>
  </si>
  <si>
    <t>Lot 58</t>
  </si>
  <si>
    <t>Lot 59</t>
  </si>
  <si>
    <t>Lot 60</t>
  </si>
  <si>
    <t>Lot 61</t>
  </si>
  <si>
    <t>Lot 62</t>
  </si>
  <si>
    <t>Lot 63</t>
  </si>
  <si>
    <r>
      <t xml:space="preserve">            as double dwellings, one above the other, are now included with the category </t>
    </r>
    <r>
      <rPr>
        <i/>
        <sz val="9"/>
        <rFont val="Arial"/>
        <family val="2"/>
      </rPr>
      <t>Apartments and others.</t>
    </r>
  </si>
  <si>
    <r>
      <t xml:space="preserve">            are classified under </t>
    </r>
    <r>
      <rPr>
        <i/>
        <sz val="9"/>
        <rFont val="Arial"/>
        <family val="2"/>
      </rPr>
      <t>Apartments and others</t>
    </r>
    <r>
      <rPr>
        <sz val="9"/>
        <rFont val="Arial"/>
        <family val="2"/>
      </rPr>
      <t>.</t>
    </r>
  </si>
  <si>
    <t>Families</t>
  </si>
  <si>
    <t>Individuals</t>
  </si>
  <si>
    <t>Sawlogs</t>
  </si>
  <si>
    <t>Alberton</t>
  </si>
  <si>
    <t>Brackley</t>
  </si>
  <si>
    <t>Cardigan</t>
  </si>
  <si>
    <t>Central Bedeque</t>
  </si>
  <si>
    <t>Offences</t>
  </si>
  <si>
    <t>Net peak load within province</t>
  </si>
  <si>
    <t>TABLE 62</t>
  </si>
  <si>
    <t>Total received from</t>
  </si>
  <si>
    <t>other provinces</t>
  </si>
  <si>
    <t>Net generation on P.E.I.</t>
  </si>
  <si>
    <t>TOTAL SUPPLY</t>
  </si>
  <si>
    <t>TABLE 63</t>
  </si>
  <si>
    <t>TABLE 48</t>
  </si>
  <si>
    <t>TABLE 50</t>
  </si>
  <si>
    <t>Dairy products</t>
  </si>
  <si>
    <t>Eggs</t>
  </si>
  <si>
    <t>BY YEAR AND QUARTER, SEASONALLY ADJUSTED</t>
  </si>
  <si>
    <t>Completions</t>
  </si>
  <si>
    <t>Under</t>
  </si>
  <si>
    <t>r: revised data   p: preliminary data     x: confidential data</t>
  </si>
  <si>
    <t>Size of</t>
  </si>
  <si>
    <t>family unit</t>
  </si>
  <si>
    <t>Province</t>
  </si>
  <si>
    <t>Prince Edward Island</t>
  </si>
  <si>
    <r>
      <t xml:space="preserve">CLOTHING </t>
    </r>
    <r>
      <rPr>
        <b/>
        <vertAlign val="superscript"/>
        <sz val="11"/>
        <rFont val="Arial"/>
        <family val="2"/>
      </rPr>
      <t>(1)</t>
    </r>
  </si>
  <si>
    <r>
      <t xml:space="preserve">ENERGY </t>
    </r>
    <r>
      <rPr>
        <b/>
        <vertAlign val="superscript"/>
        <sz val="11"/>
        <rFont val="Arial"/>
        <family val="2"/>
      </rPr>
      <t>(2)</t>
    </r>
  </si>
  <si>
    <t>TABLE 33</t>
  </si>
  <si>
    <t>MEAT PRODUCTS</t>
  </si>
  <si>
    <t>FISH PRODUCTS</t>
  </si>
  <si>
    <t xml:space="preserve">n.a.: data not available     1 cwt = 45.4 kg.   </t>
  </si>
  <si>
    <t xml:space="preserve">   Area rented or leased (acres)</t>
  </si>
  <si>
    <t>Prince</t>
  </si>
  <si>
    <t>(tonnes)</t>
  </si>
  <si>
    <t>FINFISH</t>
  </si>
  <si>
    <t>OYSTERS</t>
  </si>
  <si>
    <t>Single</t>
  </si>
  <si>
    <t>$20,000-$24,999</t>
  </si>
  <si>
    <t>Notes: Totals may not equal the sum of the components due to rounding.</t>
  </si>
  <si>
    <t>* data not calculable</t>
  </si>
  <si>
    <t>Number of owner households in private dwellings</t>
  </si>
  <si>
    <t xml:space="preserve">   High school graduate</t>
  </si>
  <si>
    <t xml:space="preserve">   Some post-secondary</t>
  </si>
  <si>
    <t xml:space="preserve">      Bachelor's degree</t>
  </si>
  <si>
    <t xml:space="preserve">     Professional and personal services</t>
  </si>
  <si>
    <t>August</t>
  </si>
  <si>
    <t>September</t>
  </si>
  <si>
    <t>October</t>
  </si>
  <si>
    <t>November</t>
  </si>
  <si>
    <t>December</t>
  </si>
  <si>
    <t>AVERAGE</t>
  </si>
  <si>
    <t>TABLE 19</t>
  </si>
  <si>
    <t>Construction</t>
  </si>
  <si>
    <t>Transportation and warehousing</t>
  </si>
  <si>
    <t>Sinking Fund Revenue</t>
  </si>
  <si>
    <t>Annual</t>
  </si>
  <si>
    <t>P.E.I. as %</t>
  </si>
  <si>
    <t>*  3-month Treasury Bills</t>
  </si>
  <si>
    <t>Total Economy</t>
  </si>
  <si>
    <t>CHARLOTTETOWN</t>
  </si>
  <si>
    <t xml:space="preserve">         Exports of goods to other countries</t>
  </si>
  <si>
    <t xml:space="preserve">         Exports of services to other countries</t>
  </si>
  <si>
    <t xml:space="preserve">         Exports of goods to other provinces</t>
  </si>
  <si>
    <t xml:space="preserve">   Aeolus P.E.I.</t>
  </si>
  <si>
    <t xml:space="preserve">   Suez N.A - Norway</t>
  </si>
  <si>
    <t xml:space="preserve">   Suez N.A. - West Cape </t>
  </si>
  <si>
    <t xml:space="preserve">   City of Summerside</t>
  </si>
  <si>
    <t>Australia</t>
  </si>
  <si>
    <r>
      <t xml:space="preserve">            </t>
    </r>
    <r>
      <rPr>
        <i/>
        <sz val="9"/>
        <rFont val="Arial"/>
        <family val="2"/>
      </rPr>
      <t>Row housing</t>
    </r>
    <r>
      <rPr>
        <sz val="9"/>
        <rFont val="Arial"/>
        <family val="2"/>
      </rPr>
      <t xml:space="preserve">  comprises single-attached houses in a row of three or more dwellings. Row duplexes are not included in this category, but</t>
    </r>
  </si>
  <si>
    <t xml:space="preserve">r: revised data   --  nil   </t>
  </si>
  <si>
    <t>RESTAURANTS</t>
  </si>
  <si>
    <t>Cottages</t>
  </si>
  <si>
    <t>Apartments &amp;</t>
  </si>
  <si>
    <t>Conversions</t>
  </si>
  <si>
    <t>TABLE 39</t>
  </si>
  <si>
    <t>Starts</t>
  </si>
  <si>
    <t>r: revised data     p: preliminary data</t>
  </si>
  <si>
    <t>Persons in</t>
  </si>
  <si>
    <t>Family Size</t>
  </si>
  <si>
    <t>Families by size</t>
  </si>
  <si>
    <t>TABLE 1</t>
  </si>
  <si>
    <t>Heavy</t>
  </si>
  <si>
    <t>machinery</t>
  </si>
  <si>
    <t>TABLE 67</t>
  </si>
  <si>
    <t>TABLE 90</t>
  </si>
  <si>
    <t xml:space="preserve">           for its family size and urbanization classification is considered a low income family. Any family with income equal to or above the</t>
  </si>
  <si>
    <t>Borden-Carleton</t>
  </si>
  <si>
    <t>Breadalbane</t>
  </si>
  <si>
    <t>Cornwall</t>
  </si>
  <si>
    <t>INCIDENCE OF AFTER-TAX  LOW INCOME CUT-OFFS AMONG</t>
  </si>
  <si>
    <t>Index</t>
  </si>
  <si>
    <t>TOTAL EMPLOYEES</t>
  </si>
  <si>
    <t>Armed Forces; Federal and Provincial Crown</t>
  </si>
  <si>
    <t>Corporations; and Unclassified Employees)</t>
  </si>
  <si>
    <t>(includes: Employees of Businesses and</t>
  </si>
  <si>
    <t>Sheep and goat farming</t>
  </si>
  <si>
    <t>Other animal production</t>
  </si>
  <si>
    <t>Oilseed and grain farming</t>
  </si>
  <si>
    <t>Vegetable and melon farming</t>
  </si>
  <si>
    <t>Fruit and tree-nut farming</t>
  </si>
  <si>
    <t>Other crop farming</t>
  </si>
  <si>
    <t xml:space="preserve">      Lebanese</t>
  </si>
  <si>
    <t xml:space="preserve">      Chinese</t>
  </si>
  <si>
    <t xml:space="preserve">      Filipino</t>
  </si>
  <si>
    <t xml:space="preserve">      Syrian</t>
  </si>
  <si>
    <t>In-migration</t>
  </si>
  <si>
    <t>Out-migration</t>
  </si>
  <si>
    <t>Net migration</t>
  </si>
  <si>
    <t>IN-MIGRATION</t>
  </si>
  <si>
    <t>OUT-MIGRATION</t>
  </si>
  <si>
    <t>TABLE 5A</t>
  </si>
  <si>
    <t>TABLE 5B</t>
  </si>
  <si>
    <t>RESPONSES</t>
  </si>
  <si>
    <t xml:space="preserve"> Ethnic origin</t>
  </si>
  <si>
    <t>Multiple</t>
  </si>
  <si>
    <t xml:space="preserve">      Scottish</t>
  </si>
  <si>
    <t xml:space="preserve">      Welsh</t>
  </si>
  <si>
    <t>Accommodation and Food services</t>
  </si>
  <si>
    <t xml:space="preserve">   Legally-constituted company:</t>
  </si>
  <si>
    <t>DWELLINGS</t>
  </si>
  <si>
    <t>TABLE 14</t>
  </si>
  <si>
    <t>Total expenditure</t>
  </si>
  <si>
    <t>Total current consumption:</t>
  </si>
  <si>
    <t xml:space="preserve">     Food</t>
  </si>
  <si>
    <t xml:space="preserve">     Shelter</t>
  </si>
  <si>
    <t xml:space="preserve">     Household operation</t>
  </si>
  <si>
    <t xml:space="preserve">     Household furnishing and equipment</t>
  </si>
  <si>
    <t xml:space="preserve">     Transportation</t>
  </si>
  <si>
    <t xml:space="preserve">(1) Refers to one-census family households with additional persons and to multiple-census family households, with or without additional persons. In 2001, this category was called 'Multiple-family households' and did not include one-family households with additional persons. </t>
  </si>
  <si>
    <t>Finance, Insurance, Real Estate and Renting</t>
  </si>
  <si>
    <t>SHELTER</t>
  </si>
  <si>
    <t>CHARLOTTETOWN, PRINCE EDWARD ISLAND</t>
  </si>
  <si>
    <t>Destination</t>
  </si>
  <si>
    <t>Origin</t>
  </si>
  <si>
    <t>NL</t>
  </si>
  <si>
    <t>PE</t>
  </si>
  <si>
    <t>YK</t>
  </si>
  <si>
    <t>NT</t>
  </si>
  <si>
    <t>NU</t>
  </si>
  <si>
    <t>Nfld. and Labrador</t>
  </si>
  <si>
    <t xml:space="preserve"> TOTAL IN-MIGRATION</t>
  </si>
  <si>
    <t>(UNADJUSTED, $ THOUSANDS)</t>
  </si>
  <si>
    <t>change</t>
  </si>
  <si>
    <t>Hogs</t>
  </si>
  <si>
    <t>Miscellaneous products</t>
  </si>
  <si>
    <t>Energy chips and sawmill residue</t>
  </si>
  <si>
    <t>Share</t>
  </si>
  <si>
    <t>Change (%)</t>
  </si>
  <si>
    <t>($)</t>
  </si>
  <si>
    <t xml:space="preserve">DRINKING </t>
  </si>
  <si>
    <t>PLACES</t>
  </si>
  <si>
    <t>F</t>
  </si>
  <si>
    <t>Total industries</t>
  </si>
  <si>
    <t>Mining, quarrying and oil well industries</t>
  </si>
  <si>
    <t>Manufacturing industries</t>
  </si>
  <si>
    <t>Transportation and storage</t>
  </si>
  <si>
    <t>Retail trade industries</t>
  </si>
  <si>
    <t>Finance and insurance</t>
  </si>
  <si>
    <t>N.S.</t>
  </si>
  <si>
    <t>N.B.</t>
  </si>
  <si>
    <t>Que.</t>
  </si>
  <si>
    <t>CAPABILITY AND PEAK LOAD (MEGAWATTS)</t>
  </si>
  <si>
    <t>Breast cancer</t>
  </si>
  <si>
    <t>Educational services</t>
  </si>
  <si>
    <t>Health and social services</t>
  </si>
  <si>
    <t>Other services</t>
  </si>
  <si>
    <t>Industry</t>
  </si>
  <si>
    <t xml:space="preserve">     Information and cultural industries</t>
  </si>
  <si>
    <t>Real Estate and Rental and Leasing</t>
  </si>
  <si>
    <t xml:space="preserve">   Defense services</t>
  </si>
  <si>
    <t>(CURRENT DOLLARS)</t>
  </si>
  <si>
    <t xml:space="preserve">      Above bachelor's degree</t>
  </si>
  <si>
    <t xml:space="preserve">   Post-sec. certificate/diploma</t>
  </si>
  <si>
    <t>Level of schooling</t>
  </si>
  <si>
    <t>TABLE 66</t>
  </si>
  <si>
    <t>Mussels</t>
  </si>
  <si>
    <t xml:space="preserve">     Educational services</t>
  </si>
  <si>
    <t>Total Wages and Salaries</t>
  </si>
  <si>
    <t>Total Labour Income</t>
  </si>
  <si>
    <t>Rural</t>
  </si>
  <si>
    <t>r: revised data   p: preliminary data     1 lb. = 0.45 kg</t>
  </si>
  <si>
    <t>TABLE 76</t>
  </si>
  <si>
    <t>Charlottetown:</t>
  </si>
  <si>
    <t>Maritime Electric Co. Ltd.</t>
  </si>
  <si>
    <t>Buses, vans,</t>
  </si>
  <si>
    <t>motor homes,</t>
  </si>
  <si>
    <t>Source: Statistics Canada, Demography Division.</t>
  </si>
  <si>
    <t>NS</t>
  </si>
  <si>
    <t>TOTAL PRODUCTION</t>
  </si>
  <si>
    <t>(CENTS PER POUND ROUND WEIGHT)</t>
  </si>
  <si>
    <t xml:space="preserve">   U.S. destinations</t>
  </si>
  <si>
    <t>Total potato production</t>
  </si>
  <si>
    <t>Source: Prince Edward Island Potato Board.</t>
  </si>
  <si>
    <t>TABLE 99</t>
  </si>
  <si>
    <t>TABLE 100</t>
  </si>
  <si>
    <t>TABLE 101</t>
  </si>
  <si>
    <t>TABLE 102</t>
  </si>
  <si>
    <t xml:space="preserve">   Weapons Violations</t>
  </si>
  <si>
    <t>CANADA INTEREST RATE *</t>
  </si>
  <si>
    <t>in percentages</t>
  </si>
  <si>
    <t>Per Capita ($)</t>
  </si>
  <si>
    <t>in U.S. dollars</t>
  </si>
  <si>
    <t>2009</t>
  </si>
  <si>
    <r>
      <t xml:space="preserve">Data presented in this table are </t>
    </r>
    <r>
      <rPr>
        <i/>
        <sz val="11"/>
        <rFont val="Arial"/>
        <family val="2"/>
      </rPr>
      <t>Census counts</t>
    </r>
    <r>
      <rPr>
        <sz val="11"/>
        <rFont val="Arial"/>
        <family val="2"/>
      </rPr>
      <t xml:space="preserve"> and NOT </t>
    </r>
    <r>
      <rPr>
        <sz val="11"/>
        <rFont val="Arial"/>
        <family val="2"/>
      </rPr>
      <t>population estimates.</t>
    </r>
  </si>
  <si>
    <t>Note: Components may not add to total due to rounding.</t>
  </si>
  <si>
    <t>TABLE 9A</t>
  </si>
  <si>
    <t>TABLE 9B</t>
  </si>
  <si>
    <t>Jurisdiction:</t>
  </si>
  <si>
    <r>
      <t xml:space="preserve">Livestock &amp; Poultry </t>
    </r>
    <r>
      <rPr>
        <b/>
        <vertAlign val="superscript"/>
        <sz val="12"/>
        <rFont val="Arial"/>
        <family val="2"/>
      </rPr>
      <t>(2)</t>
    </r>
  </si>
  <si>
    <t>$ '000s</t>
  </si>
  <si>
    <t>Total Farm Value</t>
  </si>
  <si>
    <t>Area</t>
  </si>
  <si>
    <t>Pelagic and estuarial fish</t>
  </si>
  <si>
    <t>Molluscs and crustaceans</t>
  </si>
  <si>
    <t>Seaplants</t>
  </si>
  <si>
    <t>TOTAL WEIGHT / VALUE</t>
  </si>
  <si>
    <t>Product</t>
  </si>
  <si>
    <t>Species</t>
  </si>
  <si>
    <t>Snow crab</t>
  </si>
  <si>
    <t>Rock crab</t>
  </si>
  <si>
    <t>Irish Moss</t>
  </si>
  <si>
    <t>Regular</t>
  </si>
  <si>
    <t>Fishing</t>
  </si>
  <si>
    <t>Industries</t>
  </si>
  <si>
    <t>Goods-prod.</t>
  </si>
  <si>
    <t>Service-prod.</t>
  </si>
  <si>
    <t>Aggregate</t>
  </si>
  <si>
    <t>Exports of goods and services</t>
  </si>
  <si>
    <t xml:space="preserve">    Exports to other provinces</t>
  </si>
  <si>
    <t>Imports of goods and services</t>
  </si>
  <si>
    <r>
      <t xml:space="preserve">Source: Holland College, </t>
    </r>
    <r>
      <rPr>
        <i/>
        <sz val="11"/>
        <rFont val="Arial"/>
        <family val="2"/>
      </rPr>
      <t>Registrar's Office</t>
    </r>
    <r>
      <rPr>
        <sz val="11"/>
        <rFont val="Arial"/>
        <family val="2"/>
      </rPr>
      <t xml:space="preserve">. </t>
    </r>
  </si>
  <si>
    <t>TABLE 20</t>
  </si>
  <si>
    <t>Inter-censal</t>
  </si>
  <si>
    <t>ALL SECTORS</t>
  </si>
  <si>
    <t>N.L.</t>
  </si>
  <si>
    <t>Type of store:</t>
  </si>
  <si>
    <t>r: revised data</t>
  </si>
  <si>
    <t>Component</t>
  </si>
  <si>
    <t>Region</t>
  </si>
  <si>
    <t>TABLE 93</t>
  </si>
  <si>
    <t>--  nil</t>
  </si>
  <si>
    <t>ANNUAL SURPLUS/DEFICIT</t>
  </si>
  <si>
    <t>voyages</t>
  </si>
  <si>
    <t>Automobiles</t>
  </si>
  <si>
    <t>trailers &amp; trucks</t>
  </si>
  <si>
    <t>Canada Health and Social Transfer</t>
  </si>
  <si>
    <t>TOTAL FARMERS AND FISHERS</t>
  </si>
  <si>
    <t>Farmers</t>
  </si>
  <si>
    <t>Fishers</t>
  </si>
  <si>
    <t>of Canada</t>
  </si>
  <si>
    <t>TABLE 18</t>
  </si>
  <si>
    <t>January</t>
  </si>
  <si>
    <t>February</t>
  </si>
  <si>
    <t>March</t>
  </si>
  <si>
    <t>April</t>
  </si>
  <si>
    <t>May</t>
  </si>
  <si>
    <t>June</t>
  </si>
  <si>
    <t>Births</t>
  </si>
  <si>
    <t>Deaths</t>
  </si>
  <si>
    <t>MONTHLY - ALL INDUSTRIES</t>
  </si>
  <si>
    <t xml:space="preserve">INCOME OF FARM OPERATORS </t>
  </si>
  <si>
    <t>1 cwt = 45.4 kg</t>
  </si>
  <si>
    <t xml:space="preserve">                              Permanent beds</t>
  </si>
  <si>
    <t xml:space="preserve">r: revised data   p: preliminary data     </t>
  </si>
  <si>
    <t>Institutions; Teachers and Professors; Federal,</t>
  </si>
  <si>
    <r>
      <t>*  Per-capita data based on revised July 1</t>
    </r>
    <r>
      <rPr>
        <vertAlign val="superscript"/>
        <sz val="11"/>
        <rFont val="Arial"/>
        <family val="2"/>
      </rPr>
      <t>st</t>
    </r>
    <r>
      <rPr>
        <sz val="11"/>
        <rFont val="Arial"/>
        <family val="2"/>
      </rPr>
      <t xml:space="preserve"> population estimates.</t>
    </r>
  </si>
  <si>
    <t>Gross Hospital</t>
  </si>
  <si>
    <r>
      <t xml:space="preserve">Operating Account </t>
    </r>
    <r>
      <rPr>
        <b/>
        <vertAlign val="superscript"/>
        <sz val="12"/>
        <rFont val="Arial"/>
        <family val="2"/>
      </rPr>
      <t xml:space="preserve">(1) </t>
    </r>
  </si>
  <si>
    <t xml:space="preserve">  </t>
  </si>
  <si>
    <t>Colorectal cancer</t>
  </si>
  <si>
    <t>Lung cancer</t>
  </si>
  <si>
    <t>Acute Myocardial Infarction</t>
  </si>
  <si>
    <t>Cerebrovascular diseases</t>
  </si>
  <si>
    <t>Manufacturing</t>
  </si>
  <si>
    <t>All Stores</t>
  </si>
  <si>
    <t xml:space="preserve">   Annual growth of Real GDP (%)</t>
  </si>
  <si>
    <t xml:space="preserve">     Health care</t>
  </si>
  <si>
    <t xml:space="preserve">     Personal care</t>
  </si>
  <si>
    <t xml:space="preserve">     Recreation</t>
  </si>
  <si>
    <t xml:space="preserve">     Reading material and other printed matter</t>
  </si>
  <si>
    <t xml:space="preserve">     Education</t>
  </si>
  <si>
    <t xml:space="preserve">     Tobacco and alcoholic beverages</t>
  </si>
  <si>
    <t xml:space="preserve">     Games of chance (net)</t>
  </si>
  <si>
    <t xml:space="preserve">     1st Quarter</t>
  </si>
  <si>
    <t xml:space="preserve">     2nd Quarter</t>
  </si>
  <si>
    <t xml:space="preserve">     3rd Quarter</t>
  </si>
  <si>
    <t>Note 1: Education includes university, college and local schoolboards.</t>
  </si>
  <si>
    <t>PROVINCIAL</t>
  </si>
  <si>
    <t>SOC. SERVICES</t>
  </si>
  <si>
    <t>Source: Northumberland Ferries Limited, Charlottetown, P.E.I.</t>
  </si>
  <si>
    <t>Source: Charlottetown Airport Authority, Charlottetown, P.E.I.</t>
  </si>
  <si>
    <t>Other payments (3)</t>
  </si>
  <si>
    <t>Wage group</t>
  </si>
  <si>
    <t>r: revised data   p:preliminary data</t>
  </si>
  <si>
    <t xml:space="preserve"> Related Occupations</t>
  </si>
  <si>
    <t xml:space="preserve"> Operators and Related Occupations</t>
  </si>
  <si>
    <t xml:space="preserve">           such. LICOs are used to delineate family units into "low income" and "other" groups. A family unit with income below the cut-off</t>
  </si>
  <si>
    <t>15-49</t>
  </si>
  <si>
    <t xml:space="preserve">     Under $ 10,000</t>
  </si>
  <si>
    <t xml:space="preserve">     $  10,000 - $19,999</t>
  </si>
  <si>
    <t xml:space="preserve">     $  20,000 - $29,999</t>
  </si>
  <si>
    <t xml:space="preserve">   Fishing, trapping and hunting</t>
  </si>
  <si>
    <t xml:space="preserve">      East Indian</t>
  </si>
  <si>
    <t>Mining, Oil, and Gas Extraction</t>
  </si>
  <si>
    <t>CONSOLIDATED STATEMENT OF OPERATIONS</t>
  </si>
  <si>
    <t>PRINCE EDWARD ISLAND RELATIVE TO CANADA</t>
  </si>
  <si>
    <t>Total Net</t>
  </si>
  <si>
    <t>Total, all education levels</t>
  </si>
  <si>
    <t xml:space="preserve">   0 - 8  years</t>
  </si>
  <si>
    <t xml:space="preserve">   Some high school</t>
  </si>
  <si>
    <t>Statistical discrepancy</t>
  </si>
  <si>
    <t>$ Millions</t>
  </si>
  <si>
    <t>% Change</t>
  </si>
  <si>
    <t>Public Administration:</t>
  </si>
  <si>
    <t>Employee Benefits</t>
  </si>
  <si>
    <t>General Government</t>
  </si>
  <si>
    <t>Hotels, Motels</t>
  </si>
  <si>
    <t>and Motor Hotels</t>
  </si>
  <si>
    <t>Number</t>
  </si>
  <si>
    <t>TABLE 59</t>
  </si>
  <si>
    <t>Familes</t>
  </si>
  <si>
    <t>Structure and age group</t>
  </si>
  <si>
    <t xml:space="preserve">      All children aged 18+</t>
  </si>
  <si>
    <t>50-64</t>
  </si>
  <si>
    <t>Total population in private households:</t>
  </si>
  <si>
    <t>TABLE 2</t>
  </si>
  <si>
    <t>Province of Origin</t>
  </si>
  <si>
    <t>Newfoundland</t>
  </si>
  <si>
    <t>Nova Scotia</t>
  </si>
  <si>
    <t>New Brunswick</t>
  </si>
  <si>
    <t>Quebec</t>
  </si>
  <si>
    <t>Ontario</t>
  </si>
  <si>
    <t>Manitoba</t>
  </si>
  <si>
    <t>Saskatchewan</t>
  </si>
  <si>
    <t>Alberta</t>
  </si>
  <si>
    <t>British Columbia</t>
  </si>
  <si>
    <t>Yukon</t>
  </si>
  <si>
    <t>TABLE 3</t>
  </si>
  <si>
    <t>Institutional /</t>
  </si>
  <si>
    <t>Family</t>
  </si>
  <si>
    <t>Double</t>
  </si>
  <si>
    <t>&amp; Row</t>
  </si>
  <si>
    <t>Growth (%)</t>
  </si>
  <si>
    <t>Land and Buildings</t>
  </si>
  <si>
    <t xml:space="preserve">           Children under 6 years and 15-17 years    </t>
  </si>
  <si>
    <t xml:space="preserve">           Children 6-14 years and 15-17 years       </t>
  </si>
  <si>
    <t>Educational Services</t>
  </si>
  <si>
    <t>Annual Change (%)</t>
  </si>
  <si>
    <r>
      <t xml:space="preserve">Note 1: </t>
    </r>
    <r>
      <rPr>
        <i/>
        <sz val="11"/>
        <rFont val="Arial"/>
        <family val="2"/>
      </rPr>
      <t>Operating Account Expenditures</t>
    </r>
    <r>
      <rPr>
        <sz val="11"/>
        <rFont val="Arial"/>
        <family val="2"/>
      </rPr>
      <t xml:space="preserve"> is the funding provided by Government to Acute Care Hospitals.</t>
    </r>
  </si>
  <si>
    <t>Note: Census family refers to a married couple (with or without children of either or both spouses), a couple living common-law (with or without children of either or both partners) or a lone parent of any marital status, with at least one child living in the same dwelling. A couple may be of opposite or same sex. 'Children' in a census family include grandchildren living with their grandparent(s) but with no parents present.</t>
  </si>
  <si>
    <t>All Occupations</t>
  </si>
  <si>
    <t>Management</t>
  </si>
  <si>
    <t>Business, Finance and Administrative</t>
  </si>
  <si>
    <t>Health</t>
  </si>
  <si>
    <t>Art, Culture, Recreation and Sport</t>
  </si>
  <si>
    <t>Sales and Service</t>
  </si>
  <si>
    <t>TABLE 16</t>
  </si>
  <si>
    <t xml:space="preserve">   Other Federal Government services</t>
  </si>
  <si>
    <t>Lot 67</t>
  </si>
  <si>
    <t>Prince Edward I.</t>
  </si>
  <si>
    <t xml:space="preserve">   Land in crops</t>
  </si>
  <si>
    <t>Males</t>
  </si>
  <si>
    <t>Dwellings</t>
  </si>
  <si>
    <t>Full-service</t>
  </si>
  <si>
    <t>Limited service</t>
  </si>
  <si>
    <t>Private Individuals and Others</t>
  </si>
  <si>
    <t>Amortization of Tangible Capital Assets</t>
  </si>
  <si>
    <r>
      <t xml:space="preserve">Note: </t>
    </r>
    <r>
      <rPr>
        <i/>
        <sz val="11"/>
        <rFont val="Arial"/>
        <family val="2"/>
      </rPr>
      <t>Other Accommodations</t>
    </r>
    <r>
      <rPr>
        <sz val="11"/>
        <rFont val="Arial"/>
        <family val="2"/>
      </rPr>
      <t xml:space="preserve"> includes: tent and trailer campgrounds, outfitters, recreation and vacation camps, guest houses,</t>
    </r>
  </si>
  <si>
    <t xml:space="preserve">              </t>
  </si>
  <si>
    <t xml:space="preserve">   Summerside plant</t>
  </si>
  <si>
    <t xml:space="preserve">   Other sources</t>
  </si>
  <si>
    <t>Source: CTMA Traversier</t>
  </si>
  <si>
    <t>Year:</t>
  </si>
  <si>
    <t xml:space="preserve"> Component</t>
  </si>
  <si>
    <t xml:space="preserve"> Marriages</t>
  </si>
  <si>
    <t>Note 1: Wheat, oats, barley and soybeans.</t>
  </si>
  <si>
    <t>Note 2: Includes floriculture and nursery products.</t>
  </si>
  <si>
    <r>
      <t xml:space="preserve">Note 3: </t>
    </r>
    <r>
      <rPr>
        <i/>
        <sz val="11"/>
        <rFont val="Arial"/>
        <family val="2"/>
      </rPr>
      <t>Other payments</t>
    </r>
    <r>
      <rPr>
        <sz val="11"/>
        <rFont val="Arial"/>
        <family val="2"/>
      </rPr>
      <t xml:space="preserve"> are payments under several federal, provincial, and joint federal/provincial programs.</t>
    </r>
  </si>
  <si>
    <t>Full-time</t>
  </si>
  <si>
    <t>Part-time</t>
  </si>
  <si>
    <t>Summer</t>
  </si>
  <si>
    <t>Veterinary</t>
  </si>
  <si>
    <t>Medicine</t>
  </si>
  <si>
    <t>Ph. D.</t>
  </si>
  <si>
    <t>FOOD</t>
  </si>
  <si>
    <t>HOUSING</t>
  </si>
  <si>
    <t>TRANSPORTATION</t>
  </si>
  <si>
    <t>HEALTH AND</t>
  </si>
  <si>
    <t>PERSONAL CARE</t>
  </si>
  <si>
    <t>RECREATION</t>
  </si>
  <si>
    <t>READING EDUCATION</t>
  </si>
  <si>
    <t>Murray Harbour</t>
  </si>
  <si>
    <t>Murray River</t>
  </si>
  <si>
    <t>Total tax ($ millions)</t>
  </si>
  <si>
    <t>Returns</t>
  </si>
  <si>
    <t>Under $10,000</t>
  </si>
  <si>
    <t>Seafood Product Preparation</t>
  </si>
  <si>
    <t>Vegetable and Melon Farming</t>
  </si>
  <si>
    <t>Engine and Turbine Equipment</t>
  </si>
  <si>
    <t>Aerospace Product and Parts</t>
  </si>
  <si>
    <t>Pharmaceutical and Medicine</t>
  </si>
  <si>
    <t>Others</t>
  </si>
  <si>
    <t xml:space="preserve">     Public administration:</t>
  </si>
  <si>
    <t xml:space="preserve">          Provincial government</t>
  </si>
  <si>
    <t>Credit Unions</t>
  </si>
  <si>
    <t>Total Livestock &amp; Products</t>
  </si>
  <si>
    <t>Total Payments</t>
  </si>
  <si>
    <t>Agricultural Products Sold</t>
  </si>
  <si>
    <t>Product Type</t>
  </si>
  <si>
    <t xml:space="preserve">  PHYSICIANS SERVICES</t>
  </si>
  <si>
    <t>Natural and Applied Sciences &amp; Related</t>
  </si>
  <si>
    <t>Occupation</t>
  </si>
  <si>
    <r>
      <t xml:space="preserve">Notes: </t>
    </r>
    <r>
      <rPr>
        <i/>
        <sz val="9"/>
        <rFont val="Arial"/>
        <family val="2"/>
      </rPr>
      <t>Single-detached</t>
    </r>
    <r>
      <rPr>
        <sz val="9"/>
        <rFont val="Arial"/>
        <family val="2"/>
      </rPr>
      <t xml:space="preserve">  is a one-dwelling unit completely separated on all sides.</t>
    </r>
  </si>
  <si>
    <t>ORIGIN AND DESTINATION OF INTERPROVINCIAL MIGRANTS</t>
  </si>
  <si>
    <t xml:space="preserve">           Low income cut-offs (LICOs) are quite different from measures of poverty and Statistics Canada does not endorse their use as</t>
  </si>
  <si>
    <t>Countries</t>
  </si>
  <si>
    <t>Passenger</t>
  </si>
  <si>
    <t>VEHICLES</t>
  </si>
  <si>
    <t>n.a.: data not available</t>
  </si>
  <si>
    <t>Sherbrooke</t>
  </si>
  <si>
    <t>Stratford</t>
  </si>
  <si>
    <t>ANNUAL TOTAL - ALL INDUSTRIES</t>
  </si>
  <si>
    <t>TABLE 95</t>
  </si>
  <si>
    <t>TABLE 96</t>
  </si>
  <si>
    <t>TABLE 31</t>
  </si>
  <si>
    <t>$10,000 to $15,000</t>
  </si>
  <si>
    <t>$15,000 to $20,000</t>
  </si>
  <si>
    <t>TABLE 89</t>
  </si>
  <si>
    <t>$20,000 to $25,000</t>
  </si>
  <si>
    <t>$25,000 to $30,000</t>
  </si>
  <si>
    <t>$30,000 to $40,000</t>
  </si>
  <si>
    <t>$40,000 to $50,000</t>
  </si>
  <si>
    <t>$50,000 and over</t>
  </si>
  <si>
    <t>All Returns</t>
  </si>
  <si>
    <r>
      <t xml:space="preserve">Grains </t>
    </r>
    <r>
      <rPr>
        <vertAlign val="superscript"/>
        <sz val="11"/>
        <rFont val="Arial"/>
        <family val="2"/>
      </rPr>
      <t>(1)</t>
    </r>
  </si>
  <si>
    <r>
      <t xml:space="preserve">Other crops </t>
    </r>
    <r>
      <rPr>
        <vertAlign val="superscript"/>
        <sz val="11"/>
        <rFont val="Arial"/>
        <family val="2"/>
      </rPr>
      <t>(2)</t>
    </r>
  </si>
  <si>
    <t>July 1 - June 30</t>
  </si>
  <si>
    <t>July 1</t>
  </si>
  <si>
    <t xml:space="preserve">      French</t>
  </si>
  <si>
    <t>CANADIAN COMMUNITY HEALTH SURVEY (CCHS)</t>
  </si>
  <si>
    <t>INDICATOR PROFILE</t>
  </si>
  <si>
    <t>Chronic Conditions</t>
  </si>
  <si>
    <t>Contact with Medical Doctor in Past 12 months</t>
  </si>
  <si>
    <t>Persons</t>
  </si>
  <si>
    <t xml:space="preserve">     Arthritis</t>
  </si>
  <si>
    <t xml:space="preserve">     Diabetes</t>
  </si>
  <si>
    <t xml:space="preserve">     Asthma</t>
  </si>
  <si>
    <t xml:space="preserve">     High Blood Pressure</t>
  </si>
  <si>
    <t>TOTAL DEBT OUTSTANDING</t>
  </si>
  <si>
    <t>TABLE 64</t>
  </si>
  <si>
    <t>Motor gasoline</t>
  </si>
  <si>
    <t>Diesel</t>
  </si>
  <si>
    <t xml:space="preserve"> </t>
  </si>
  <si>
    <t>TOTAL</t>
  </si>
  <si>
    <t>TABLE 65</t>
  </si>
  <si>
    <t>Profess., Scientific and Technical Services</t>
  </si>
  <si>
    <r>
      <t xml:space="preserve">            houses were included in this category prior to 1982, but are now included with </t>
    </r>
    <r>
      <rPr>
        <sz val="9"/>
        <rFont val="Arial"/>
        <family val="2"/>
      </rPr>
      <t>single-detached. S</t>
    </r>
    <r>
      <rPr>
        <sz val="9"/>
        <rFont val="Arial"/>
        <family val="2"/>
      </rPr>
      <t>imilarly, duplexes which are described</t>
    </r>
  </si>
  <si>
    <t>TABLE 23</t>
  </si>
  <si>
    <t>TABLE 24</t>
  </si>
  <si>
    <t xml:space="preserve">          These data cover the period July 1 to June 30.</t>
  </si>
  <si>
    <t xml:space="preserve">   Non-residential structures</t>
  </si>
  <si>
    <t xml:space="preserve">         Imports of goods from other countries</t>
  </si>
  <si>
    <t>TABLE 110</t>
  </si>
  <si>
    <t>Island Regulatory and Appeals Commission</t>
  </si>
  <si>
    <t>Employment Development Agency</t>
  </si>
  <si>
    <t>Executive Council</t>
  </si>
  <si>
    <t xml:space="preserve">   Machinery and equipment</t>
  </si>
  <si>
    <t xml:space="preserve">   Residential structures</t>
  </si>
  <si>
    <t xml:space="preserve">     Educational Services</t>
  </si>
  <si>
    <t xml:space="preserve">     Other Services</t>
  </si>
  <si>
    <t>Out-of-province</t>
  </si>
  <si>
    <t>Net Federal tax ($ millions)</t>
  </si>
  <si>
    <t>Net Provincial tax ($ millions)</t>
  </si>
  <si>
    <t>TABLE 109</t>
  </si>
  <si>
    <t>n.a.</t>
  </si>
  <si>
    <t>n.o.s - not otherwise specified</t>
  </si>
  <si>
    <t>n.i.e. - not included elsewhere</t>
  </si>
  <si>
    <t>Note 1: Includes footwear.</t>
  </si>
  <si>
    <t>r: revised data   p: preliminary data   i: intentions</t>
  </si>
  <si>
    <t>Totals may not equal sum of components due to confidential data.</t>
  </si>
  <si>
    <t>r: revised data   p: preliminary data  i: intentions   - not applicable</t>
  </si>
  <si>
    <t>Accommodations</t>
  </si>
  <si>
    <t>Services-providing industries:</t>
  </si>
  <si>
    <t xml:space="preserve">   Owner-Occupied Dwellings</t>
  </si>
  <si>
    <r>
      <t>Note:   1 MWh = Watt hour x 10</t>
    </r>
    <r>
      <rPr>
        <vertAlign val="superscript"/>
        <sz val="11"/>
        <rFont val="Arial"/>
        <family val="2"/>
      </rPr>
      <t xml:space="preserve">6  </t>
    </r>
  </si>
  <si>
    <t>1 cubic meter = 1,000 liters</t>
  </si>
  <si>
    <t>TABLE 12</t>
  </si>
  <si>
    <t>2 persons</t>
  </si>
  <si>
    <t xml:space="preserve"> Employment</t>
  </si>
  <si>
    <t>Unemployment</t>
  </si>
  <si>
    <t xml:space="preserve">      Iranian</t>
  </si>
  <si>
    <t xml:space="preserve">POPULATION </t>
  </si>
  <si>
    <t>15 to 19</t>
  </si>
  <si>
    <t>20 to 24</t>
  </si>
  <si>
    <t>25 to 29</t>
  </si>
  <si>
    <t>30 to 34</t>
  </si>
  <si>
    <t>35 to 39</t>
  </si>
  <si>
    <t>40 to 44</t>
  </si>
  <si>
    <t>45 to 49</t>
  </si>
  <si>
    <t>50 to 54</t>
  </si>
  <si>
    <t>55 to 59</t>
  </si>
  <si>
    <t>60 to 64</t>
  </si>
  <si>
    <t>65 and over</t>
  </si>
  <si>
    <t>West Prince</t>
  </si>
  <si>
    <t>East Prince</t>
  </si>
  <si>
    <t>Queens</t>
  </si>
  <si>
    <t xml:space="preserve">   Summerfallow</t>
  </si>
  <si>
    <t xml:space="preserve">   Improved pasture</t>
  </si>
  <si>
    <r>
      <t xml:space="preserve">   Value of land and buildings</t>
    </r>
    <r>
      <rPr>
        <i/>
        <vertAlign val="superscript"/>
        <sz val="9"/>
        <rFont val="Arial"/>
        <family val="2"/>
      </rPr>
      <t>(2)</t>
    </r>
  </si>
  <si>
    <t>TABLE 68</t>
  </si>
  <si>
    <t>TABLE 69</t>
  </si>
  <si>
    <t>TABLE 70</t>
  </si>
  <si>
    <t>TABLE 71</t>
  </si>
  <si>
    <t>TABLE 72</t>
  </si>
  <si>
    <t>TABLE 73</t>
  </si>
  <si>
    <t>TABLE 74</t>
  </si>
  <si>
    <t>Ont.</t>
  </si>
  <si>
    <t>Man.</t>
  </si>
  <si>
    <t>Sask.</t>
  </si>
  <si>
    <t>Alta.</t>
  </si>
  <si>
    <t>B.C.</t>
  </si>
  <si>
    <t>N.W.T.</t>
  </si>
  <si>
    <t>Nvt.</t>
  </si>
  <si>
    <t>TABLE 98</t>
  </si>
  <si>
    <t>TABLE 41</t>
  </si>
  <si>
    <t>Production</t>
  </si>
  <si>
    <t>Income</t>
  </si>
  <si>
    <t>Broad Age Groupings</t>
  </si>
  <si>
    <t>Cars</t>
  </si>
  <si>
    <t>Trucks</t>
  </si>
  <si>
    <t>Trailers</t>
  </si>
  <si>
    <t>School</t>
  </si>
  <si>
    <t>Elementary</t>
  </si>
  <si>
    <t>Secondary</t>
  </si>
  <si>
    <t>Annual Bridge Traffic</t>
  </si>
  <si>
    <t>Summer Bridge Traffic</t>
  </si>
  <si>
    <t>Winter Bridge Traffic</t>
  </si>
  <si>
    <t>Growth</t>
  </si>
  <si>
    <t>Total Non-</t>
  </si>
  <si>
    <t>Permits</t>
  </si>
  <si>
    <t>Governmental</t>
  </si>
  <si>
    <t>x</t>
  </si>
  <si>
    <t>Wholesale trade</t>
  </si>
  <si>
    <t>Retail trade</t>
  </si>
  <si>
    <t>Housing</t>
  </si>
  <si>
    <t>Total Capital expenditures</t>
  </si>
  <si>
    <t>Total Capital and Repair expenditures</t>
  </si>
  <si>
    <t>Utilities</t>
  </si>
  <si>
    <t xml:space="preserve">   Construction</t>
  </si>
  <si>
    <t>--</t>
  </si>
  <si>
    <t>P.E.I.</t>
  </si>
  <si>
    <t>Census</t>
  </si>
  <si>
    <t>Kings</t>
  </si>
  <si>
    <t>TABLE 94</t>
  </si>
  <si>
    <t>Recreation</t>
  </si>
  <si>
    <t>Education</t>
  </si>
  <si>
    <t>TABLE 25</t>
  </si>
  <si>
    <t>TABLE 26</t>
  </si>
  <si>
    <t>Agriculture, forestry, fishing and hunting</t>
  </si>
  <si>
    <t>TABLE 27</t>
  </si>
  <si>
    <t>YEAR</t>
  </si>
  <si>
    <t>TABLE 28</t>
  </si>
  <si>
    <t>TABLE 29</t>
  </si>
  <si>
    <t>North</t>
  </si>
  <si>
    <t>America</t>
  </si>
  <si>
    <t>Other</t>
  </si>
  <si>
    <t>TABLE 30</t>
  </si>
  <si>
    <t>Provincial Government Agencies</t>
  </si>
  <si>
    <t xml:space="preserve">     1 person households</t>
  </si>
  <si>
    <t xml:space="preserve">     2 person households</t>
  </si>
  <si>
    <t xml:space="preserve">     3 person households</t>
  </si>
  <si>
    <t>Agriculture, forestry, fishing and hunting *</t>
  </si>
  <si>
    <t>Agriculture, forestry, fishing and hunting*</t>
  </si>
  <si>
    <t>ALL INDUSTRIES</t>
  </si>
  <si>
    <t>Total number of census farms</t>
  </si>
  <si>
    <t xml:space="preserve">     4th Quarter</t>
  </si>
  <si>
    <t>*</t>
  </si>
  <si>
    <t>Provincial and Municipal Government Employees;</t>
  </si>
  <si>
    <t>Number of tenant households in private dwellings</t>
  </si>
  <si>
    <t>Trade services</t>
  </si>
  <si>
    <t>Public Admin.</t>
  </si>
  <si>
    <t>Winsloe South</t>
  </si>
  <si>
    <t>TABLE 8</t>
  </si>
  <si>
    <t>('000s)</t>
  </si>
  <si>
    <t>Labour</t>
  </si>
  <si>
    <r>
      <t xml:space="preserve">Note 2: </t>
    </r>
    <r>
      <rPr>
        <i/>
        <sz val="11"/>
        <rFont val="Arial"/>
        <family val="2"/>
      </rPr>
      <t>Resort municipality</t>
    </r>
    <r>
      <rPr>
        <sz val="11"/>
        <rFont val="Arial"/>
        <family val="2"/>
      </rPr>
      <t xml:space="preserve"> includes: Stanley Bridge, Hope River, Bayview, Cavendish and North Rustico.</t>
    </r>
  </si>
  <si>
    <r>
      <t xml:space="preserve">Data presented in this table are </t>
    </r>
    <r>
      <rPr>
        <i/>
        <sz val="11"/>
        <rFont val="Arial"/>
        <family val="2"/>
      </rPr>
      <t>Census counts</t>
    </r>
    <r>
      <rPr>
        <sz val="11"/>
        <rFont val="Arial"/>
        <family val="2"/>
      </rPr>
      <t xml:space="preserve"> and NOT population estimates.</t>
    </r>
  </si>
  <si>
    <t xml:space="preserve">      family</t>
  </si>
  <si>
    <t xml:space="preserve">      non-family</t>
  </si>
  <si>
    <t>TOTAL P.E.I.</t>
  </si>
  <si>
    <t>Insurance, Trust and Loan Comp.</t>
  </si>
  <si>
    <t>Cullage</t>
  </si>
  <si>
    <t>Total disposition</t>
  </si>
  <si>
    <t>(THOUSAND CWTS)</t>
  </si>
  <si>
    <t xml:space="preserve">   Canadian destinations</t>
  </si>
  <si>
    <t>Operating Account</t>
  </si>
  <si>
    <t xml:space="preserve">           Children under 6, 6-14, and 15-17 years   </t>
  </si>
  <si>
    <t>15 and over</t>
  </si>
  <si>
    <t>by Total Income class</t>
  </si>
  <si>
    <t>in Canadian dollars</t>
  </si>
  <si>
    <t xml:space="preserve"> Processing, Manufacturing &amp; Utilities</t>
  </si>
  <si>
    <t xml:space="preserve"> Unclassified</t>
  </si>
  <si>
    <t xml:space="preserve"> All Occupations</t>
  </si>
  <si>
    <t xml:space="preserve"> Note: components may not add to total due to rounding.</t>
  </si>
  <si>
    <t>(PER ONE HUNDRED THOUSAND)</t>
  </si>
  <si>
    <t>North Rustico</t>
  </si>
  <si>
    <t>Souris</t>
  </si>
  <si>
    <t>St. Louis</t>
  </si>
  <si>
    <t>St. Peter's Bay</t>
  </si>
  <si>
    <t>(includes: Accountants; Medical Doctors and</t>
  </si>
  <si>
    <t>(includes: Forestry Operators; Manufacturers;</t>
  </si>
  <si>
    <t>Year and Quarter</t>
  </si>
  <si>
    <t>Number of persons in private households</t>
  </si>
  <si>
    <t>Average number of persons in private households</t>
  </si>
  <si>
    <t>r: revised data   p: preliminary data</t>
  </si>
  <si>
    <t>Continuing</t>
  </si>
  <si>
    <t xml:space="preserve"> under $10,000</t>
  </si>
  <si>
    <t>Service-providing industries:</t>
  </si>
  <si>
    <t>TOTAL PROVINCIAL REVENUE</t>
  </si>
  <si>
    <t xml:space="preserve">HOUSING STARTS, COMPLETIONS AND UNDER CONSTRUCTION </t>
  </si>
  <si>
    <t>Single-detached</t>
  </si>
  <si>
    <t>Semi-detached and duplex</t>
  </si>
  <si>
    <t>Row housing</t>
  </si>
  <si>
    <t>Total Census Families</t>
  </si>
  <si>
    <t>Couple families</t>
  </si>
  <si>
    <t>Surgeons; Dentists; Lawyers and Notaries;</t>
  </si>
  <si>
    <r>
      <t xml:space="preserve">            </t>
    </r>
    <r>
      <rPr>
        <i/>
        <sz val="9"/>
        <rFont val="Arial"/>
        <family val="2"/>
      </rPr>
      <t xml:space="preserve">Semi-detached </t>
    </r>
    <r>
      <rPr>
        <sz val="9"/>
        <rFont val="Arial"/>
        <family val="2"/>
      </rPr>
      <t xml:space="preserve"> includes each one of two dwellings separated by a common wall extending from ground to roof, or by a garage. Linked</t>
    </r>
  </si>
  <si>
    <t>Salaries and wages</t>
  </si>
  <si>
    <t>Employer portion of employee benefits</t>
  </si>
  <si>
    <t>Depreciation</t>
  </si>
  <si>
    <t>Interest paid</t>
  </si>
  <si>
    <t>WEST TEXAS INTERMEDIATE CRUDE OIL SPOT PRICES</t>
  </si>
  <si>
    <t>(US$ / BARREL)</t>
  </si>
  <si>
    <t>Month</t>
  </si>
  <si>
    <t>Annual average</t>
  </si>
  <si>
    <t>Period</t>
  </si>
  <si>
    <t>Legislative Assembly</t>
  </si>
  <si>
    <t>Interest charges on the debt</t>
  </si>
  <si>
    <t>Total Current Expenditures</t>
  </si>
  <si>
    <t xml:space="preserve">Notes: Urban area data are based on an area of residence between 30,000 and 99,999 persons. </t>
  </si>
  <si>
    <t xml:space="preserve">     Other Taxes</t>
  </si>
  <si>
    <t>DAIRY PRODUCTS</t>
  </si>
  <si>
    <t>WOOD PRODUCTS</t>
  </si>
  <si>
    <t>COMMODITIES</t>
  </si>
  <si>
    <t>Total Population</t>
  </si>
  <si>
    <t>Farm Population</t>
  </si>
  <si>
    <t>Percentage</t>
  </si>
  <si>
    <t>Note: Totals may not equal the sum of the components for confidentiality reasons.</t>
  </si>
  <si>
    <t xml:space="preserve">  1. Inventory at January 1</t>
  </si>
  <si>
    <t>11. Inventory at January 1</t>
  </si>
  <si>
    <t xml:space="preserve">School </t>
  </si>
  <si>
    <t>TABLE 97</t>
  </si>
  <si>
    <t xml:space="preserve">Average value of dwelling </t>
  </si>
  <si>
    <t>Machinery</t>
  </si>
  <si>
    <t>Destination:</t>
  </si>
  <si>
    <t>Sub-Total</t>
  </si>
  <si>
    <t>CAPITAL EXPENDITURES</t>
  </si>
  <si>
    <t>BY CAUSE OF DEATH AND SEX, PRINCE EDWARD ISLAND</t>
  </si>
  <si>
    <t>($ millions)</t>
  </si>
  <si>
    <t xml:space="preserve">         Imports of services from other countries</t>
  </si>
  <si>
    <t xml:space="preserve">    Imports from other provinces:</t>
  </si>
  <si>
    <t>Other goods-producing industries</t>
  </si>
  <si>
    <t>Agriculture, Forestry, Fishing and Hunting</t>
  </si>
  <si>
    <t>($ THOUSANDS)</t>
  </si>
  <si>
    <t>(UNITS)</t>
  </si>
  <si>
    <t xml:space="preserve">Construction </t>
  </si>
  <si>
    <t>CENSUS POPULATION OF CITIES, TOWNS, VILLAGES AND</t>
  </si>
  <si>
    <t xml:space="preserve">      Korean</t>
  </si>
  <si>
    <t xml:space="preserve">      Vietnamese</t>
  </si>
  <si>
    <t>Annual change (%)</t>
  </si>
  <si>
    <t>EXPENDITURES</t>
  </si>
  <si>
    <t>Fiscal</t>
  </si>
  <si>
    <t>INCOME AND TAXES PAID</t>
  </si>
  <si>
    <t>Province/Territory:</t>
  </si>
  <si>
    <t>6 persons</t>
  </si>
  <si>
    <t>7 or more persons</t>
  </si>
  <si>
    <t xml:space="preserve">   Borden-Carleton plant</t>
  </si>
  <si>
    <t>CENSUS POPULATION OF TOWNSHIPS (LOTS)</t>
  </si>
  <si>
    <t>Particip.</t>
  </si>
  <si>
    <t>TABLE 91</t>
  </si>
  <si>
    <t>Inter-Censal Change (%)</t>
  </si>
  <si>
    <t>SECTOR:</t>
  </si>
  <si>
    <t>TABLE 17</t>
  </si>
  <si>
    <t xml:space="preserve">          tourist homes, lodging houses and residential clubs.</t>
  </si>
  <si>
    <t xml:space="preserve">     Finance, real estate and company mgmt.</t>
  </si>
  <si>
    <t>Under $5,000</t>
  </si>
  <si>
    <t>$5,000-$9,999</t>
  </si>
  <si>
    <t>$10,000-$14,999</t>
  </si>
  <si>
    <t>$15,000-$19,999</t>
  </si>
  <si>
    <t>TABLE 60</t>
  </si>
  <si>
    <t>PRINCE EDWARD ISLAND (MEGAWATT-HOURS)</t>
  </si>
  <si>
    <t>Income ($)</t>
  </si>
  <si>
    <t>Germany</t>
  </si>
  <si>
    <t>Cost</t>
  </si>
  <si>
    <t xml:space="preserve">   Other goods and services, n.e.s.</t>
  </si>
  <si>
    <t>Both</t>
  </si>
  <si>
    <r>
      <t xml:space="preserve">            </t>
    </r>
    <r>
      <rPr>
        <i/>
        <sz val="9"/>
        <rFont val="Arial"/>
        <family val="2"/>
      </rPr>
      <t>Apartments and others</t>
    </r>
    <r>
      <rPr>
        <sz val="9"/>
        <rFont val="Arial"/>
        <family val="2"/>
      </rPr>
      <t xml:space="preserve">  includes dwelling units found in a wide range of structures such as: duplexes, double-duplexes, triplexes, row-</t>
    </r>
  </si>
  <si>
    <t>GENERAL GOVERNMENT</t>
  </si>
  <si>
    <t xml:space="preserve">     Other single-attached houses</t>
  </si>
  <si>
    <t>GENERAL GOVERNMENT EMPLOYMENT</t>
  </si>
  <si>
    <t>BY COUNTY, PRINCE EDWARD ISLAND</t>
  </si>
  <si>
    <t>Kings County</t>
  </si>
  <si>
    <t>Queens County</t>
  </si>
  <si>
    <t>Prince County</t>
  </si>
  <si>
    <t>Total area of farms (acres)</t>
  </si>
  <si>
    <t>Average acres per farm</t>
  </si>
  <si>
    <t>Type of farm operation management:</t>
  </si>
  <si>
    <t xml:space="preserve">   Individual or family farm</t>
  </si>
  <si>
    <t xml:space="preserve">   Partnership:</t>
  </si>
  <si>
    <t xml:space="preserve">             </t>
  </si>
  <si>
    <t xml:space="preserve">     Manufacturing   </t>
  </si>
  <si>
    <t>Animal Aquaculture</t>
  </si>
  <si>
    <t>Total, All Violations</t>
  </si>
  <si>
    <t>Total Criminal Code (including traffic)</t>
  </si>
  <si>
    <t xml:space="preserve">   Other Violations Causing Death</t>
  </si>
  <si>
    <t xml:space="preserve">   Firearms</t>
  </si>
  <si>
    <t xml:space="preserve">   Extortion</t>
  </si>
  <si>
    <t xml:space="preserve">   Criminal Harassment</t>
  </si>
  <si>
    <t xml:space="preserve">   Child Pornography</t>
  </si>
  <si>
    <t>Traffic Violations</t>
  </si>
  <si>
    <t xml:space="preserve">   Impaired Driving</t>
  </si>
  <si>
    <t xml:space="preserve">   Other Traffic Violations</t>
  </si>
  <si>
    <t>Federal Statute Violations</t>
  </si>
  <si>
    <t>Sources: Health PEI and Prince Edward Island Department of Health and Wellness.</t>
  </si>
  <si>
    <t>Source: Health PEI and Prince Edward Island Department of Health and Wellness.</t>
  </si>
  <si>
    <t>Notes:</t>
  </si>
  <si>
    <t>Enrolment data are for public and private schools.</t>
  </si>
  <si>
    <t>(Grade K-12)</t>
  </si>
  <si>
    <t>Interest on Unfunded Employees Future Benefits</t>
  </si>
  <si>
    <t>Health and Wellness</t>
  </si>
  <si>
    <t>Justice and Public Safety</t>
  </si>
  <si>
    <t xml:space="preserve">             Unclassified full-time employees also includes contract employees.</t>
  </si>
  <si>
    <t xml:space="preserve">             Legislative Assembly staff are not covered under The Civil Service Act and are, therefore, not </t>
  </si>
  <si>
    <r>
      <t xml:space="preserve">             included in the </t>
    </r>
    <r>
      <rPr>
        <i/>
        <sz val="11"/>
        <rFont val="Arial"/>
        <family val="2"/>
      </rPr>
      <t>Civil Service Establishment</t>
    </r>
    <r>
      <rPr>
        <sz val="11"/>
        <rFont val="Arial"/>
        <family val="2"/>
      </rPr>
      <t xml:space="preserve"> totals.</t>
    </r>
  </si>
  <si>
    <t>TABLE 108</t>
  </si>
  <si>
    <t xml:space="preserve">   Crop and Animal Production*</t>
  </si>
  <si>
    <t xml:space="preserve">   Forestry and logging*</t>
  </si>
  <si>
    <t>* includes Support Activities</t>
  </si>
  <si>
    <t>Motor Vehicle and Parts Dealers</t>
  </si>
  <si>
    <t xml:space="preserve">     Acute care hospitals</t>
  </si>
  <si>
    <t xml:space="preserve">30,000 - </t>
  </si>
  <si>
    <t xml:space="preserve">100,000 - </t>
  </si>
  <si>
    <t>and Over</t>
  </si>
  <si>
    <t>POPULATION</t>
  </si>
  <si>
    <t xml:space="preserve">           In this table, the low income cut-offs are the same since 1976 because they are expressed in constant dollars.</t>
  </si>
  <si>
    <t>BY COUNTIES</t>
  </si>
  <si>
    <t>Benefits</t>
  </si>
  <si>
    <t>Other Income</t>
  </si>
  <si>
    <t>FROZEN</t>
  </si>
  <si>
    <t>FOODS</t>
  </si>
  <si>
    <t>ALL FOOD</t>
  </si>
  <si>
    <t>PRODUCTION</t>
  </si>
  <si>
    <t>CHEMICAL</t>
  </si>
  <si>
    <t xml:space="preserve">Other Basic Organic Chemical </t>
  </si>
  <si>
    <t>Local Seed for Next Crop</t>
  </si>
  <si>
    <t>Processing / Local Use</t>
  </si>
  <si>
    <t xml:space="preserve">           Total may not equal sum of components due to rounding.</t>
  </si>
  <si>
    <t xml:space="preserve">   Fraud*</t>
  </si>
  <si>
    <t>Fraud includes Identity Theft and Identity Fraud.</t>
  </si>
  <si>
    <t>2006/2008</t>
  </si>
  <si>
    <t>Health PEI</t>
  </si>
  <si>
    <t>Department of Health and Wellness</t>
  </si>
  <si>
    <t>Innovation PEI</t>
  </si>
  <si>
    <t>Summerside Regional Development Corporation</t>
  </si>
  <si>
    <t>PEI Museum and Heritage Foundation</t>
  </si>
  <si>
    <t>Tourism PEI</t>
  </si>
  <si>
    <t xml:space="preserve">             2006 and 2011 Census of Agriculture, Farm and Farm Operator Data, catalogue no. 95-640-XWE.</t>
  </si>
  <si>
    <t xml:space="preserve">   Household expenditures on consumer goods</t>
  </si>
  <si>
    <t xml:space="preserve">   Household expenditures on consumer services</t>
  </si>
  <si>
    <t>Non-profit institutions serving households'</t>
  </si>
  <si>
    <t xml:space="preserve">   Intellectual property products</t>
  </si>
  <si>
    <t>Household final consumption expenditure: (1)</t>
  </si>
  <si>
    <t>General governments final consumption expenditure: (2)</t>
  </si>
  <si>
    <t>final consumption expenditure: (3)</t>
  </si>
  <si>
    <t>Final consumption expenditure (4) = (1) + (2) + (3)</t>
  </si>
  <si>
    <t>Business gross fixed capital formation: (5)</t>
  </si>
  <si>
    <t>General governments gross fixed capital formation: (6)</t>
  </si>
  <si>
    <t>gross fixed capital formation: (7)</t>
  </si>
  <si>
    <t>FINAL DOMESTIC DEMAND = (4) + (8)</t>
  </si>
  <si>
    <t>Gross fixed capital formation (8) = (5) + (6) + (7)</t>
  </si>
  <si>
    <t>FINAL DOMESTIC DEMAND (9) = (4) + (8)</t>
  </si>
  <si>
    <t>CENSUS FAMILIES:  COUPLE FAMILIES BY SIZE AND STRUCTURE</t>
  </si>
  <si>
    <t>5+</t>
  </si>
  <si>
    <t>Source: Statistics Canada, Demography Division, Annual Census Family Estimates</t>
  </si>
  <si>
    <t>SURVEY OF EMPLOYMENT, PAYROLLS AND HOURS</t>
  </si>
  <si>
    <t>Industrial Aggregate</t>
  </si>
  <si>
    <t>Goods Producing Industries</t>
  </si>
  <si>
    <t xml:space="preserve">   Manufacturing</t>
  </si>
  <si>
    <t>Service Producing Industries</t>
  </si>
  <si>
    <t xml:space="preserve">   Trade Sector</t>
  </si>
  <si>
    <t xml:space="preserve">   Transportation and Warehousing</t>
  </si>
  <si>
    <t xml:space="preserve">   Finance and Insurance</t>
  </si>
  <si>
    <t xml:space="preserve">   Real Estate and Leasing</t>
  </si>
  <si>
    <t xml:space="preserve">   Professiional Services</t>
  </si>
  <si>
    <t xml:space="preserve">   Management Services</t>
  </si>
  <si>
    <t xml:space="preserve">   Administrative Support</t>
  </si>
  <si>
    <t xml:space="preserve">   Education</t>
  </si>
  <si>
    <t xml:space="preserve">   Health and Social Services</t>
  </si>
  <si>
    <t xml:space="preserve">   Arts, Entertainment and Recreation</t>
  </si>
  <si>
    <t xml:space="preserve">   Accommodation and Food Services</t>
  </si>
  <si>
    <t xml:space="preserve">   Other Services</t>
  </si>
  <si>
    <t xml:space="preserve">   Public Administration</t>
  </si>
  <si>
    <t xml:space="preserve">   Information and Culture</t>
  </si>
  <si>
    <t>Maternity</t>
  </si>
  <si>
    <t>Parental</t>
  </si>
  <si>
    <t>Work Sharing</t>
  </si>
  <si>
    <t>MONTHLY AVERAGE NUMBER OF BENEFICIARIES BY TYPE</t>
  </si>
  <si>
    <t>Source:</t>
  </si>
  <si>
    <t xml:space="preserve">    Non-Farm</t>
  </si>
  <si>
    <t xml:space="preserve">    Farm</t>
  </si>
  <si>
    <t xml:space="preserve">    Rental Income of Properties</t>
  </si>
  <si>
    <t>Net Property Income</t>
  </si>
  <si>
    <t>Primary Household Income</t>
  </si>
  <si>
    <t xml:space="preserve">    From Non-Profit Institutions Serving Households</t>
  </si>
  <si>
    <t xml:space="preserve">    From Corporations</t>
  </si>
  <si>
    <t xml:space="preserve">    From General Government</t>
  </si>
  <si>
    <t xml:space="preserve">    From Non-Residents</t>
  </si>
  <si>
    <t>Household Disposable Income</t>
  </si>
  <si>
    <t>Household Net Savings</t>
  </si>
  <si>
    <t>Household Saving Rate (%)</t>
  </si>
  <si>
    <t xml:space="preserve">    Less: Property Income Paid</t>
  </si>
  <si>
    <t>Less: Current Transfers Paid</t>
  </si>
  <si>
    <t>Less: Household Final Consumption Expenditure</t>
  </si>
  <si>
    <t>Compensation of Employees (1)</t>
  </si>
  <si>
    <t>Net Mixed Income (2)</t>
  </si>
  <si>
    <t xml:space="preserve">    Property Income Received (3)</t>
  </si>
  <si>
    <t>Current Transfers Received (4)</t>
  </si>
  <si>
    <t>Gross Household Income (1+2+3+4)</t>
  </si>
  <si>
    <t>Per capita Household Income, P.E.I.</t>
  </si>
  <si>
    <t>Per capita Household Income, Canada</t>
  </si>
  <si>
    <t>P.E.I. per capita Household Income as</t>
  </si>
  <si>
    <t>% of Canada per capita Household Income</t>
  </si>
  <si>
    <t>Source: Statistics Canada</t>
  </si>
  <si>
    <t>TABLE 34</t>
  </si>
  <si>
    <t>Investment in inventories</t>
  </si>
  <si>
    <t>Compensation of Employees</t>
  </si>
  <si>
    <t xml:space="preserve">   Wages and Salaries</t>
  </si>
  <si>
    <t xml:space="preserve">   Employers' social contributions</t>
  </si>
  <si>
    <t>Gross Operating Surplus</t>
  </si>
  <si>
    <t xml:space="preserve">   Net operating surplus: corporations</t>
  </si>
  <si>
    <t xml:space="preserve">   Consumption of fixed capital: corporations</t>
  </si>
  <si>
    <t xml:space="preserve">   Consumption of fixed capital: general governments</t>
  </si>
  <si>
    <t xml:space="preserve">       and non-profit institutions serving households</t>
  </si>
  <si>
    <t>Gross Mixed Income</t>
  </si>
  <si>
    <t xml:space="preserve">   Net mixed income</t>
  </si>
  <si>
    <t xml:space="preserve">   Consumption of fixed capital: unincorporated businesses</t>
  </si>
  <si>
    <t>Taxes less subsidies on production</t>
  </si>
  <si>
    <t>Taxes less subsidies on products and imports</t>
  </si>
  <si>
    <t xml:space="preserve">   Annual growth (%)</t>
  </si>
  <si>
    <t>Management of Companies and Enterprises</t>
  </si>
  <si>
    <t>Administrative and Support,</t>
  </si>
  <si>
    <t xml:space="preserve">   Waste Management and Remediation Services</t>
  </si>
  <si>
    <t>Professional and Business services</t>
  </si>
  <si>
    <r>
      <t xml:space="preserve">Note: The </t>
    </r>
    <r>
      <rPr>
        <i/>
        <sz val="11"/>
        <rFont val="Arial"/>
        <family val="2"/>
      </rPr>
      <t>Industrial Product Price Index</t>
    </r>
    <r>
      <rPr>
        <sz val="11"/>
        <rFont val="Arial"/>
        <family val="2"/>
      </rPr>
      <t xml:space="preserve"> measures price changes for major commodities sold by Canadian manufacturers</t>
    </r>
  </si>
  <si>
    <t>Pharmacies &amp; Personal Care Stores</t>
  </si>
  <si>
    <t>Gasoline Stations</t>
  </si>
  <si>
    <t>Furniture, Electronics and Appliances</t>
  </si>
  <si>
    <t>Building Material and Garden Equipment</t>
  </si>
  <si>
    <t>Sporting Goods, Hobby, Music, and Books</t>
  </si>
  <si>
    <t>Total excl. Motor Vehicles and Parts</t>
  </si>
  <si>
    <t>France</t>
  </si>
  <si>
    <t>Programs</t>
  </si>
  <si>
    <t>Master's</t>
  </si>
  <si>
    <t>2011</t>
  </si>
  <si>
    <t>2012</t>
  </si>
  <si>
    <t>2007/2009</t>
  </si>
  <si>
    <t>All Malignant Neoplasms</t>
  </si>
  <si>
    <t>PEI 2014 Inc.</t>
  </si>
  <si>
    <t>Notes:  The Civil Service Establishment only reports those employees covered under the Civil Service Act.</t>
  </si>
  <si>
    <t>TABLE 113</t>
  </si>
  <si>
    <r>
      <t>LOCAL</t>
    </r>
    <r>
      <rPr>
        <b/>
        <vertAlign val="superscript"/>
        <sz val="12"/>
        <rFont val="Arial"/>
        <family val="2"/>
      </rPr>
      <t>(2)</t>
    </r>
  </si>
  <si>
    <t>Note 2: Includes Aboriginal Public Administration</t>
  </si>
  <si>
    <t>TOTAL PUBLIC</t>
  </si>
  <si>
    <t>ADMINISTRATION</t>
  </si>
  <si>
    <t>AVERAGE WEEKLY EARNINGS (DOLLARS)</t>
  </si>
  <si>
    <r>
      <t xml:space="preserve">Tax </t>
    </r>
    <r>
      <rPr>
        <b/>
        <vertAlign val="superscript"/>
        <sz val="12"/>
        <rFont val="Arial"/>
        <family val="2"/>
      </rPr>
      <t>(1)</t>
    </r>
  </si>
  <si>
    <r>
      <t xml:space="preserve">(1) </t>
    </r>
    <r>
      <rPr>
        <i/>
        <sz val="11"/>
        <rFont val="Arial"/>
        <family val="2"/>
      </rPr>
      <t>Total Tax</t>
    </r>
    <r>
      <rPr>
        <sz val="11"/>
        <rFont val="Arial"/>
        <family val="2"/>
      </rPr>
      <t xml:space="preserve"> includes federal and provincial income tax.A16</t>
    </r>
  </si>
  <si>
    <t>Totals may not add to sum of components due to rounding.</t>
  </si>
  <si>
    <t xml:space="preserve">For breakdowns with less than ten non-taxable filers, the number of taxfilers in that breakdown is rounded to the nearest ten </t>
  </si>
  <si>
    <r>
      <t xml:space="preserve">for the  </t>
    </r>
    <r>
      <rPr>
        <i/>
        <sz val="11"/>
        <rFont val="Arial"/>
        <family val="2"/>
      </rPr>
      <t>All Returns</t>
    </r>
    <r>
      <rPr>
        <sz val="11"/>
        <rFont val="Arial"/>
        <family val="2"/>
      </rPr>
      <t xml:space="preserve"> table and the corresponding </t>
    </r>
    <r>
      <rPr>
        <i/>
        <sz val="11"/>
        <rFont val="Arial"/>
        <family val="2"/>
      </rPr>
      <t>Taxable Returns</t>
    </r>
    <r>
      <rPr>
        <sz val="11"/>
        <rFont val="Arial"/>
        <family val="2"/>
      </rPr>
      <t xml:space="preserve"> table. The appropriate sub-total and total counts are edited</t>
    </r>
  </si>
  <si>
    <t>when necessary to guard against residual disclosure.</t>
  </si>
  <si>
    <t>TABLE 103</t>
  </si>
  <si>
    <t>TABLE 104</t>
  </si>
  <si>
    <t>TABLE 85</t>
  </si>
  <si>
    <t xml:space="preserve"> North American Aboriginal origins</t>
  </si>
  <si>
    <t xml:space="preserve">    First Nations (North American Indian)</t>
  </si>
  <si>
    <t xml:space="preserve">    Inuit</t>
  </si>
  <si>
    <t xml:space="preserve">    Métis</t>
  </si>
  <si>
    <t xml:space="preserve"> Other North American origins</t>
  </si>
  <si>
    <t xml:space="preserve">    Acadian</t>
  </si>
  <si>
    <t xml:space="preserve">    American</t>
  </si>
  <si>
    <t xml:space="preserve">    Canadian</t>
  </si>
  <si>
    <t xml:space="preserve">    Newfoundlander</t>
  </si>
  <si>
    <t xml:space="preserve">  European origins</t>
  </si>
  <si>
    <t xml:space="preserve">    British Isles origins</t>
  </si>
  <si>
    <t xml:space="preserve">      British Isles origins, n.i.e.</t>
  </si>
  <si>
    <t xml:space="preserve">    French origins</t>
  </si>
  <si>
    <t xml:space="preserve">      Austrian</t>
  </si>
  <si>
    <t xml:space="preserve">      Dutch</t>
  </si>
  <si>
    <t xml:space="preserve">      Danish</t>
  </si>
  <si>
    <t xml:space="preserve">      Icelandic</t>
  </si>
  <si>
    <t xml:space="preserve">      Norwegian</t>
  </si>
  <si>
    <t xml:space="preserve">      Swedish</t>
  </si>
  <si>
    <t xml:space="preserve">      Northern European origins, n.i.e.</t>
  </si>
  <si>
    <t xml:space="preserve">    Eastern European origins</t>
  </si>
  <si>
    <t xml:space="preserve">      Czech</t>
  </si>
  <si>
    <t xml:space="preserve">      Estonian</t>
  </si>
  <si>
    <t xml:space="preserve">      Hungarian</t>
  </si>
  <si>
    <t xml:space="preserve">      Latvian</t>
  </si>
  <si>
    <t xml:space="preserve">      Lithuanian</t>
  </si>
  <si>
    <t xml:space="preserve">      Slovak</t>
  </si>
  <si>
    <t xml:space="preserve">      Eastern European origins, n.i.e.</t>
  </si>
  <si>
    <t xml:space="preserve">    Southern European origins</t>
  </si>
  <si>
    <t xml:space="preserve">      Yugoslavian, n.o.s.</t>
  </si>
  <si>
    <t xml:space="preserve">    Other European origins</t>
  </si>
  <si>
    <t xml:space="preserve">      Other European origins, n.i.e.</t>
  </si>
  <si>
    <t xml:space="preserve">  Caribbean origins</t>
  </si>
  <si>
    <t xml:space="preserve">    Barbadian</t>
  </si>
  <si>
    <t xml:space="preserve">    Dominican</t>
  </si>
  <si>
    <t xml:space="preserve">    Jamaican</t>
  </si>
  <si>
    <t xml:space="preserve">    Argentinian</t>
  </si>
  <si>
    <t xml:space="preserve">    Brazilian</t>
  </si>
  <si>
    <t xml:space="preserve">    Chilean</t>
  </si>
  <si>
    <t xml:space="preserve">    Mexican</t>
  </si>
  <si>
    <t xml:space="preserve">    Western European origins</t>
  </si>
  <si>
    <t xml:space="preserve">    Northern European origins</t>
  </si>
  <si>
    <t xml:space="preserve">      Nigerian</t>
  </si>
  <si>
    <t xml:space="preserve">      South African</t>
  </si>
  <si>
    <t xml:space="preserve">      Black, n.o.s.</t>
  </si>
  <si>
    <t xml:space="preserve">      Other African origins, n.i.e.</t>
  </si>
  <si>
    <t>African origins</t>
  </si>
  <si>
    <t xml:space="preserve">  Central and West African origins</t>
  </si>
  <si>
    <t xml:space="preserve">  North African origins</t>
  </si>
  <si>
    <t xml:space="preserve">  Southern and East African origins</t>
  </si>
  <si>
    <t xml:space="preserve">  Other African origins</t>
  </si>
  <si>
    <t xml:space="preserve">  Asian origins</t>
  </si>
  <si>
    <t xml:space="preserve">      Arab, n.o.s.</t>
  </si>
  <si>
    <t xml:space="preserve">      Saudi Arabian</t>
  </si>
  <si>
    <t xml:space="preserve">      Turk</t>
  </si>
  <si>
    <t xml:space="preserve">      Bangladeshi</t>
  </si>
  <si>
    <t xml:space="preserve">      Nepali</t>
  </si>
  <si>
    <t xml:space="preserve">      Pakistani</t>
  </si>
  <si>
    <t xml:space="preserve">      Sinhalese</t>
  </si>
  <si>
    <t xml:space="preserve">      Sri Lankan</t>
  </si>
  <si>
    <t xml:space="preserve">      Mongolian</t>
  </si>
  <si>
    <t xml:space="preserve">      Taiwanese</t>
  </si>
  <si>
    <t xml:space="preserve">  West Central Asian and </t>
  </si>
  <si>
    <t xml:space="preserve">  Middle Eastern origins</t>
  </si>
  <si>
    <t xml:space="preserve">  South Asian origins</t>
  </si>
  <si>
    <t xml:space="preserve">  East and Southeast Asian origins</t>
  </si>
  <si>
    <t xml:space="preserve">  Oceania origins</t>
  </si>
  <si>
    <t xml:space="preserve">    Australian</t>
  </si>
  <si>
    <t>Total private dwellings:</t>
  </si>
  <si>
    <t>Source: Statistics Canada.</t>
  </si>
  <si>
    <t xml:space="preserve">     Low income</t>
  </si>
  <si>
    <t xml:space="preserve">     $  60,000 - $79,999</t>
  </si>
  <si>
    <t xml:space="preserve">     $  80,000 - $99,999</t>
  </si>
  <si>
    <t xml:space="preserve">Average monthly shelter costs for rented dwellings </t>
  </si>
  <si>
    <t>% of tenant households spending 30% or more</t>
  </si>
  <si>
    <t>of household income on shelter costs</t>
  </si>
  <si>
    <t>Average owner's monthly shelter costs</t>
  </si>
  <si>
    <t>of household income on owner's shelter costs</t>
  </si>
  <si>
    <t>% of owner households spending 30% or more</t>
  </si>
  <si>
    <t>Sum of Counties may not equal total due to rounding</t>
  </si>
  <si>
    <t>Source:Statistics Canada.</t>
  </si>
  <si>
    <t>URBAN AND RURAL AREAS, 2011</t>
  </si>
  <si>
    <t>BEFORE-TAX  LOW INCOME CUT-OFFS  (2011 CONSTANT DOLLARS), CANADA</t>
  </si>
  <si>
    <t>AFTER-TAX  LOW INCOME CUT-OFFS  (2011 CONSTANT DOLLARS), CANADA</t>
  </si>
  <si>
    <t>Table 202-0801 - Low income cut-offs before and after tax by community and family size, 2011 constant dollars, annual (dollars)</t>
  </si>
  <si>
    <t>FAMILIES AND UNATTACHED INDIVIDUALS, 2008-2011</t>
  </si>
  <si>
    <t>Table 202-0804 - Persons in low income, by economic family type, annual</t>
  </si>
  <si>
    <t>Note 2: The special aggregate "energy" includes: "electricity", "natural gas", "fuel oil and other fuels", "gasoline", and "fuel, parts and supplies for recreational vehicles".</t>
  </si>
  <si>
    <t>..</t>
  </si>
  <si>
    <t>2007=100</t>
  </si>
  <si>
    <t xml:space="preserve">  2. Bought or taken as boarders</t>
  </si>
  <si>
    <t xml:space="preserve">  3. Born</t>
  </si>
  <si>
    <t xml:space="preserve">  4. Total Supply (1+2+3)</t>
  </si>
  <si>
    <t xml:space="preserve">  5. Sold alive and boarders removed</t>
  </si>
  <si>
    <t xml:space="preserve">  6. Died or escaped</t>
  </si>
  <si>
    <t xml:space="preserve">  7. Pelted</t>
  </si>
  <si>
    <t xml:space="preserve">  8. Output (5+6+7)</t>
  </si>
  <si>
    <t>Number of Farms</t>
  </si>
  <si>
    <t xml:space="preserve">   Wind Energy Institute of Canada</t>
  </si>
  <si>
    <r>
      <t>2012</t>
    </r>
    <r>
      <rPr>
        <b/>
        <vertAlign val="superscript"/>
        <sz val="12"/>
        <rFont val="Arial"/>
        <family val="2"/>
      </rPr>
      <t>(r)</t>
    </r>
  </si>
  <si>
    <t xml:space="preserve">   Possession/Trafficking of Stolen Goods</t>
  </si>
  <si>
    <t>Sales</t>
  </si>
  <si>
    <t>Finance PEI</t>
  </si>
  <si>
    <t>r: revised data    -- nil</t>
  </si>
  <si>
    <t>Source: Administration, Corporate HRMS and Payroll Division, PEI Public Service Commission.</t>
  </si>
  <si>
    <t>2013</t>
  </si>
  <si>
    <r>
      <t xml:space="preserve">based on </t>
    </r>
    <r>
      <rPr>
        <i/>
        <sz val="11"/>
        <rFont val="Arial"/>
        <family val="2"/>
      </rPr>
      <t>North American Industrial Classification System</t>
    </r>
    <r>
      <rPr>
        <sz val="11"/>
        <rFont val="Arial"/>
        <family val="2"/>
      </rPr>
      <t xml:space="preserve"> (NAICS)</t>
    </r>
  </si>
  <si>
    <t>Mining and Oil and Gas Extraction</t>
  </si>
  <si>
    <t>Wholesale Trade</t>
  </si>
  <si>
    <t>Retail Trade</t>
  </si>
  <si>
    <t>Professional, Scientific and Technical Services</t>
  </si>
  <si>
    <t>Accommodation and Food Services</t>
  </si>
  <si>
    <t>Other Services</t>
  </si>
  <si>
    <t>Number of Employees</t>
  </si>
  <si>
    <t>1-4</t>
  </si>
  <si>
    <t>5-9</t>
  </si>
  <si>
    <t>10-19</t>
  </si>
  <si>
    <t>20-49</t>
  </si>
  <si>
    <t>50-99</t>
  </si>
  <si>
    <t>100-199</t>
  </si>
  <si>
    <t>200-499</t>
  </si>
  <si>
    <t>500+</t>
  </si>
  <si>
    <t>Admin. and Support, Waste Mngmnt and Remediation Srvcs</t>
  </si>
  <si>
    <t>NUMBER OF BUSINESSES, LOCATION COUNTS</t>
  </si>
  <si>
    <t>TABLE 36</t>
  </si>
  <si>
    <t>Total Income</t>
  </si>
  <si>
    <t>Market Income</t>
  </si>
  <si>
    <t>Canada Pension Plan (CPP) and Quebec Pension Plan (QPP) benefits</t>
  </si>
  <si>
    <t>Employment Insurance (EI) benefits</t>
  </si>
  <si>
    <t>Goods and Services Tax (GST) and Harmonized Sales Tax (HST) credits</t>
  </si>
  <si>
    <t>Other government transfers</t>
  </si>
  <si>
    <t xml:space="preserve">   Wages, salaries and commissions</t>
  </si>
  <si>
    <t xml:space="preserve">   Self-employment income</t>
  </si>
  <si>
    <t>Investment income</t>
  </si>
  <si>
    <t>Other income</t>
  </si>
  <si>
    <t>Total Market Income</t>
  </si>
  <si>
    <t>Government Transfers</t>
  </si>
  <si>
    <t>Total Government Transfers</t>
  </si>
  <si>
    <t xml:space="preserve">    Chemical manufacturing</t>
  </si>
  <si>
    <t xml:space="preserve">       Seafood product preparation and packaging</t>
  </si>
  <si>
    <t>Migration*</t>
  </si>
  <si>
    <t>Other migration = NPRs + Returning Canadians - Emigrants - Canadians Temporarily Abroad</t>
  </si>
  <si>
    <t>Other Intl.</t>
  </si>
  <si>
    <t>2004-05</t>
  </si>
  <si>
    <r>
      <t xml:space="preserve">           The </t>
    </r>
    <r>
      <rPr>
        <i/>
        <sz val="11"/>
        <rFont val="Arial"/>
        <family val="2"/>
      </rPr>
      <t>total dependency ratio</t>
    </r>
    <r>
      <rPr>
        <sz val="11"/>
        <rFont val="Arial"/>
        <family val="2"/>
      </rPr>
      <t xml:space="preserve"> indicates how many children (0-14) and seniors (65+) there are for every 100</t>
    </r>
  </si>
  <si>
    <t>$25,000-$34,999</t>
  </si>
  <si>
    <t>$35,000-$49,999</t>
  </si>
  <si>
    <t>$50,000-$74,999</t>
  </si>
  <si>
    <t>$75,000-$99,999</t>
  </si>
  <si>
    <t>$100,000-$149,999</t>
  </si>
  <si>
    <t>$150,000-$199,999</t>
  </si>
  <si>
    <t>$200,000-$249,999</t>
  </si>
  <si>
    <t>$250,000 and over</t>
  </si>
  <si>
    <t>Median Total Income ($)</t>
  </si>
  <si>
    <t>Total Persons with Income</t>
  </si>
  <si>
    <t>PERCENTAGE OF PERSONS IN LOW INCOME</t>
  </si>
  <si>
    <t>Under 18</t>
  </si>
  <si>
    <t>18 - 64</t>
  </si>
  <si>
    <t>Persons In Economic Families</t>
  </si>
  <si>
    <t>Unattached Individuals</t>
  </si>
  <si>
    <t>Under 65</t>
  </si>
  <si>
    <t>LOW INCOME CUT-OFFS (BEFORE TAX)</t>
  </si>
  <si>
    <t>All Persons</t>
  </si>
  <si>
    <t>18 to 64</t>
  </si>
  <si>
    <t>65+</t>
  </si>
  <si>
    <t>F: Too unreliable to be published</t>
  </si>
  <si>
    <t>Results of the Canadian Income Survey should not be compared to those produced by the Survey of Labour and Income Dynamics or other previous income surveys.</t>
  </si>
  <si>
    <t>LOW INCOME MEASURE (AFTER TAX)</t>
  </si>
  <si>
    <t>The Market Basket Measure (MBM) attempts to measure a standard of living that is a compromise between subsistence and social inclusion. It also reflects differences in living costs across regions. The MBM represents the cost of a basket that includes: a nutritious diet, clothing and footwear, shelter, transportation, and other necessary goods and services (such as personal care items or household supplies). The cost of the basket is compared to disposable income for each family to determine low income rates.</t>
  </si>
  <si>
    <t>Low income measures (LIMs), are relative measures of low income, set at 50% of adjusted median household income. These measures are categorized according to the number of persons present in the household, reflecting the economies of scale inherent in household size.</t>
  </si>
  <si>
    <t>Employment Income</t>
  </si>
  <si>
    <t>Private Pensions</t>
  </si>
  <si>
    <t>RRSP</t>
  </si>
  <si>
    <t>Old Age Security (OAS) and Net Federal Supplements</t>
  </si>
  <si>
    <t>Canada Child Tax benefit</t>
  </si>
  <si>
    <t>Workers' Compensation benefits</t>
  </si>
  <si>
    <t>Social Assistance</t>
  </si>
  <si>
    <t>Provincial Refundable Tax Credits and Family Benefits</t>
  </si>
  <si>
    <t>$25,000 to</t>
  </si>
  <si>
    <t>$45,000 to</t>
  </si>
  <si>
    <t>Charlottetown CA</t>
  </si>
  <si>
    <t>Summerside CA</t>
  </si>
  <si>
    <t>ALL RETURNS BY INCOME AND AGE</t>
  </si>
  <si>
    <t>Under 20</t>
  </si>
  <si>
    <t>by Age Group</t>
  </si>
  <si>
    <t>20 - 29</t>
  </si>
  <si>
    <t>30 - 39</t>
  </si>
  <si>
    <t>40 - 49</t>
  </si>
  <si>
    <t>50 - 59</t>
  </si>
  <si>
    <t>60 - 69</t>
  </si>
  <si>
    <t>70 - 74</t>
  </si>
  <si>
    <t>75 and over</t>
  </si>
  <si>
    <t>CA: Census Agglomeration</t>
  </si>
  <si>
    <t>10. Total Disposition (6+7+8+9)</t>
  </si>
  <si>
    <t xml:space="preserve">  9. Inventory at December 31</t>
  </si>
  <si>
    <t>n/a</t>
  </si>
  <si>
    <t>p: preliminary data, r: revised data</t>
  </si>
  <si>
    <t>TRAVEL SURVEY OF CANADIAN RESIDENTS</t>
  </si>
  <si>
    <t>SAME DAY VISITS</t>
  </si>
  <si>
    <t>Pleasure</t>
  </si>
  <si>
    <t>Mode of Transportation</t>
  </si>
  <si>
    <t>Number of Visits</t>
  </si>
  <si>
    <t>Expenditures</t>
  </si>
  <si>
    <t>Total Visits</t>
  </si>
  <si>
    <t>Visiting Friend/Relatives</t>
  </si>
  <si>
    <t>Purpose of Visit</t>
  </si>
  <si>
    <t>Automobile</t>
  </si>
  <si>
    <t>OVERNIGHT VISITS</t>
  </si>
  <si>
    <t>Business/Other Reasons</t>
  </si>
  <si>
    <t>2014/15</t>
  </si>
  <si>
    <t>NET DEBT</t>
  </si>
  <si>
    <r>
      <t>2013</t>
    </r>
    <r>
      <rPr>
        <b/>
        <vertAlign val="superscript"/>
        <sz val="12"/>
        <rFont val="Arial"/>
        <family val="2"/>
      </rPr>
      <t>(r)</t>
    </r>
  </si>
  <si>
    <t>2014</t>
  </si>
  <si>
    <r>
      <t xml:space="preserve">Note 1: </t>
    </r>
    <r>
      <rPr>
        <i/>
        <sz val="11"/>
        <rFont val="Arial"/>
        <family val="2"/>
      </rPr>
      <t>All Returns</t>
    </r>
    <r>
      <rPr>
        <sz val="11"/>
        <rFont val="Arial"/>
        <family val="2"/>
      </rPr>
      <t xml:space="preserve"> consists of taxable returns (returns with positive taxable income) plus those returns filed with zero </t>
    </r>
  </si>
  <si>
    <t xml:space="preserve">            taxable income. The data presented in this table represent all taxfilers. Data may vary as other information is </t>
  </si>
  <si>
    <t xml:space="preserve">            based on a statistical sample.</t>
  </si>
  <si>
    <t>Nunavut</t>
  </si>
  <si>
    <t>Northwest Territories</t>
  </si>
  <si>
    <t>Newfoundland and Labrador</t>
  </si>
  <si>
    <t>AVERAGE WEEKLY EARNINGS IN THE TRANSPORTATION AND WAREHOUSING SECTOR</t>
  </si>
  <si>
    <t>Per Cent Share of Total Household Expenditures (%)</t>
  </si>
  <si>
    <t>Total Transportation Expenditures</t>
  </si>
  <si>
    <t>Other transport services</t>
  </si>
  <si>
    <t>Railway and water transport</t>
  </si>
  <si>
    <t>Air transport</t>
  </si>
  <si>
    <t>Taxi and limousine</t>
  </si>
  <si>
    <t>Urban transit and interurban bus</t>
  </si>
  <si>
    <t>Other related services</t>
  </si>
  <si>
    <t>Passenger vehicle renting</t>
  </si>
  <si>
    <t>Parking</t>
  </si>
  <si>
    <t>Maintenance and repair of vehicles</t>
  </si>
  <si>
    <t>Fuels and lubricants</t>
  </si>
  <si>
    <t>Spare parts and accessories for vehicles</t>
  </si>
  <si>
    <t>Other vehicles</t>
  </si>
  <si>
    <t>Used motor vehicles</t>
  </si>
  <si>
    <t>New trucks, vans and sport utility vehicles</t>
  </si>
  <si>
    <t>New passenger cars</t>
  </si>
  <si>
    <t>(DOLLARS, MILLIONS)</t>
  </si>
  <si>
    <t>Source: Prince Edward Island Department of Justice and Public Safety</t>
  </si>
  <si>
    <t>Edu., Law and Social, Community and Gov't Srvcs</t>
  </si>
  <si>
    <t>Natural resources, Agriculture and Related</t>
  </si>
  <si>
    <t>Manufacturing and Utilities</t>
  </si>
  <si>
    <t>.. Not Available</t>
  </si>
  <si>
    <r>
      <rPr>
        <sz val="11"/>
        <rFont val="Arial"/>
        <family val="2"/>
      </rPr>
      <t xml:space="preserve">1931 - 2006, </t>
    </r>
    <r>
      <rPr>
        <u/>
        <sz val="11"/>
        <color indexed="12"/>
        <rFont val="Arial"/>
        <family val="2"/>
      </rPr>
      <t>Census of Population and Census Agriculture</t>
    </r>
    <r>
      <rPr>
        <sz val="11"/>
        <rFont val="Arial"/>
        <family val="2"/>
      </rPr>
      <t>,  Agriculture-Population Linkage Data</t>
    </r>
  </si>
  <si>
    <r>
      <rPr>
        <sz val="11"/>
        <rFont val="Arial"/>
        <family val="2"/>
      </rPr>
      <t xml:space="preserve">Source: Canada Revenue Agency,  </t>
    </r>
    <r>
      <rPr>
        <u/>
        <sz val="11"/>
        <color indexed="12"/>
        <rFont val="Arial"/>
        <family val="2"/>
      </rPr>
      <t>T1 Final Statistics</t>
    </r>
    <r>
      <rPr>
        <sz val="11"/>
        <rFont val="Arial"/>
        <family val="2"/>
      </rPr>
      <t>, Final Table 3.</t>
    </r>
  </si>
  <si>
    <r>
      <rPr>
        <sz val="11"/>
        <rFont val="Arial"/>
        <family val="2"/>
      </rPr>
      <t xml:space="preserve">Source: Canada Revenue Agency,  </t>
    </r>
    <r>
      <rPr>
        <u/>
        <sz val="11"/>
        <color indexed="12"/>
        <rFont val="Arial"/>
        <family val="2"/>
      </rPr>
      <t>T1 Final Statistics</t>
    </r>
    <r>
      <rPr>
        <sz val="11"/>
        <rFont val="Arial"/>
        <family val="2"/>
      </rPr>
      <t>,  Tables 2 and 4.</t>
    </r>
  </si>
  <si>
    <t>Supplementary Labour Income</t>
  </si>
  <si>
    <r>
      <rPr>
        <sz val="11"/>
        <rFont val="Arial"/>
        <family val="2"/>
      </rPr>
      <t xml:space="preserve">Source: Industry Canada, Trade Data Online, </t>
    </r>
    <r>
      <rPr>
        <u/>
        <sz val="11"/>
        <color indexed="12"/>
        <rFont val="Arial"/>
        <family val="2"/>
      </rPr>
      <t>http://www.ic.gc.ca/eic/site/tdo-dcd.nsf/eng/Home</t>
    </r>
  </si>
  <si>
    <t>Information and Cultural</t>
  </si>
  <si>
    <t>Management of Companies</t>
  </si>
  <si>
    <t>Admin &amp; Support, Waste Management</t>
  </si>
  <si>
    <t xml:space="preserve">   Machinery and Equipment</t>
  </si>
  <si>
    <t>x: confidential data   ..: not applicable    F: Too unreliable to be published</t>
  </si>
  <si>
    <t>Revenue</t>
  </si>
  <si>
    <t>Expenses</t>
  </si>
  <si>
    <t>Profit Margin (%)</t>
  </si>
  <si>
    <t>ACCOMMODATION SERVICES</t>
  </si>
  <si>
    <t>Total Fixed Roof Accommodations</t>
  </si>
  <si>
    <t>Room Nights</t>
  </si>
  <si>
    <t>Available</t>
  </si>
  <si>
    <t>Sold</t>
  </si>
  <si>
    <t>Hotels, Motels, Resorts</t>
  </si>
  <si>
    <t>Inns</t>
  </si>
  <si>
    <t>Cabins, Cottages</t>
  </si>
  <si>
    <t>Tourist Homes, B&amp;Bs</t>
  </si>
  <si>
    <t>Campgrounds</t>
  </si>
  <si>
    <t>Site Nights</t>
  </si>
  <si>
    <t>Rate %</t>
  </si>
  <si>
    <t>OCCUPANCY RATES</t>
  </si>
  <si>
    <t>BY TYPE OF ACCOMMODATION</t>
  </si>
  <si>
    <r>
      <t>2014</t>
    </r>
    <r>
      <rPr>
        <b/>
        <vertAlign val="superscript"/>
        <sz val="12"/>
        <rFont val="Arial"/>
        <family val="2"/>
      </rPr>
      <t>(r)</t>
    </r>
  </si>
  <si>
    <t>Source:    P.E.I. Department of Finance, Taxation and Property Records Division.</t>
  </si>
  <si>
    <t>Source:   Highway Safety Division, P.E.I. Department of Transportation, Infrastructure and Energy</t>
  </si>
  <si>
    <t>Source: P.E.I. Department of Transportation, Infrastructure and Energy</t>
  </si>
  <si>
    <t>All employees (employees paid by the hour, salaried employees and other employees), including overtime</t>
  </si>
  <si>
    <t>2015/16</t>
  </si>
  <si>
    <t>Source: Prince Edward Island Department of Education, Early Learning and Culture</t>
  </si>
  <si>
    <t>Credit</t>
  </si>
  <si>
    <t>Courses*</t>
  </si>
  <si>
    <t>* Post-secondary credit courses (identical to credit courses in full time programs) that are offered at alternate times and locations and open to the general public</t>
  </si>
  <si>
    <t>2012-13</t>
  </si>
  <si>
    <t>2014-15</t>
  </si>
  <si>
    <t>2013-14</t>
  </si>
  <si>
    <t xml:space="preserve">         Palliative Care Centre</t>
  </si>
  <si>
    <t>Total in-province bed capacity</t>
  </si>
  <si>
    <r>
      <t xml:space="preserve">    Total nursing homes</t>
    </r>
    <r>
      <rPr>
        <i/>
        <vertAlign val="superscript"/>
        <sz val="11"/>
        <rFont val="Arial"/>
        <family val="2"/>
      </rPr>
      <t>(3)</t>
    </r>
  </si>
  <si>
    <r>
      <t xml:space="preserve">       Licensed Private:</t>
    </r>
    <r>
      <rPr>
        <i/>
        <vertAlign val="superscript"/>
        <sz val="10"/>
        <rFont val="Arial"/>
        <family val="2"/>
      </rPr>
      <t>(4)</t>
    </r>
  </si>
  <si>
    <t>Note 3: This includes long-term care respite beds</t>
  </si>
  <si>
    <t>Note 4: Licensed Private - as of December of each year</t>
  </si>
  <si>
    <t>Bed capacity per '000 population</t>
  </si>
  <si>
    <t>Agriculture and Fisheries</t>
  </si>
  <si>
    <t>Communities, Land and Environment</t>
  </si>
  <si>
    <t>Education, Early Learning and Culture</t>
  </si>
  <si>
    <t>Economic Development and Tourism</t>
  </si>
  <si>
    <t>Finance</t>
  </si>
  <si>
    <t>Workforce and Advanced Learning</t>
  </si>
  <si>
    <t>Family and Human Services</t>
  </si>
  <si>
    <t>F: too unreliable to be published</t>
  </si>
  <si>
    <t>2015</t>
  </si>
  <si>
    <t>2008/2010</t>
  </si>
  <si>
    <t>2009/2011</t>
  </si>
  <si>
    <t>2010/2012</t>
  </si>
  <si>
    <t>Source: Maritime Electric Company, Ltd.</t>
  </si>
  <si>
    <t>Total (lbs)</t>
  </si>
  <si>
    <t>Total ($)</t>
  </si>
  <si>
    <t>Source: Statistics Division, Gulf Region, Canada Department of Fisheries and Oceans and Canadian Coast Guard &amp; Prince Edward Island Department of Agriculture and Fisheries</t>
  </si>
  <si>
    <t xml:space="preserve">                    </t>
  </si>
  <si>
    <r>
      <t>Population</t>
    </r>
    <r>
      <rPr>
        <vertAlign val="subscript"/>
        <sz val="11"/>
        <rFont val="Arial"/>
        <family val="2"/>
      </rPr>
      <t xml:space="preserve"> t</t>
    </r>
    <r>
      <rPr>
        <sz val="11"/>
        <rFont val="Arial"/>
        <family val="2"/>
      </rPr>
      <t xml:space="preserve"> = Population </t>
    </r>
    <r>
      <rPr>
        <vertAlign val="subscript"/>
        <sz val="11"/>
        <rFont val="Arial"/>
        <family val="2"/>
      </rPr>
      <t>(t-1)</t>
    </r>
    <r>
      <rPr>
        <sz val="11"/>
        <rFont val="Arial"/>
        <family val="2"/>
      </rPr>
      <t xml:space="preserve"> + births - deaths + net interprovincial migration + international migration + other international</t>
    </r>
  </si>
  <si>
    <t>CENSUS POPULATION BY STATISTICAL REGION, 1901-2016</t>
  </si>
  <si>
    <t xml:space="preserve">  NATIVE RESERVES ON PRINCE EDWARD ISLAND, 2001-2016</t>
  </si>
  <si>
    <r>
      <t>Bedeque</t>
    </r>
    <r>
      <rPr>
        <vertAlign val="superscript"/>
        <sz val="11"/>
        <rFont val="Arial"/>
        <family val="2"/>
      </rPr>
      <t>(3)</t>
    </r>
  </si>
  <si>
    <r>
      <t>Morell 2</t>
    </r>
    <r>
      <rPr>
        <vertAlign val="superscript"/>
        <sz val="11"/>
        <rFont val="Arial"/>
        <family val="2"/>
      </rPr>
      <t>(1)</t>
    </r>
  </si>
  <si>
    <t>Note 3: Beginning in 2016, Bedeque includes Central Bedeque</t>
  </si>
  <si>
    <r>
      <rPr>
        <sz val="11"/>
        <rFont val="Arial"/>
        <family val="2"/>
      </rPr>
      <t xml:space="preserve">Source: Statistics Canada, </t>
    </r>
    <r>
      <rPr>
        <u/>
        <sz val="11"/>
        <color indexed="12"/>
        <rFont val="Arial"/>
        <family val="2"/>
      </rPr>
      <t>Census of Population</t>
    </r>
    <r>
      <rPr>
        <sz val="11"/>
        <rFont val="Arial"/>
        <family val="2"/>
      </rPr>
      <t>, 2001, 2006, 2011 and 2016.</t>
    </r>
  </si>
  <si>
    <t>ON PRINCE EDWARD ISLAND, 2001-2016</t>
  </si>
  <si>
    <r>
      <t>2015</t>
    </r>
    <r>
      <rPr>
        <b/>
        <vertAlign val="superscript"/>
        <sz val="12"/>
        <rFont val="Arial"/>
        <family val="2"/>
      </rPr>
      <t>(r)</t>
    </r>
  </si>
  <si>
    <t>Businesses are counted according to the number of 'statistical locations' they have. For example, a retail business with 10 stores and a head office is counted 11 times in the Canadian business counts.</t>
  </si>
  <si>
    <t>The data includes all active Canadian locations with employees.</t>
  </si>
  <si>
    <r>
      <t>Fluctuations in these figures from one reference period to another can come from methodological changes (for example, changes to the method for identifying inactive units or in business industrial classification strategies). As a result, these data do not only represent changes in the business population over time.</t>
    </r>
    <r>
      <rPr>
        <b/>
        <sz val="10"/>
        <rFont val="Arial"/>
        <family val="2"/>
      </rPr>
      <t xml:space="preserve"> Statistics Canada advises users not to use these data as a time series.</t>
    </r>
  </si>
  <si>
    <t>The Unclassified category is composed of units which have not been coded to an industry.</t>
  </si>
  <si>
    <t xml:space="preserve">     Clothing and accessories</t>
  </si>
  <si>
    <t>Income taxes</t>
  </si>
  <si>
    <t xml:space="preserve"> Education, Law, Social</t>
  </si>
  <si>
    <t xml:space="preserve"> Community and Government Services</t>
  </si>
  <si>
    <t xml:space="preserve"> Births</t>
  </si>
  <si>
    <t xml:space="preserve"> Deaths</t>
  </si>
  <si>
    <t>EMPLOYMENT INSURANCE BENEFIT PAYMENTS AND</t>
  </si>
  <si>
    <t>BENEFIT WEEKS, BY PROVINCE</t>
  </si>
  <si>
    <t>BENEFIT PAYMENTS ($ 000s)</t>
  </si>
  <si>
    <t>BENEFIT WEEKS (000s)</t>
  </si>
  <si>
    <t>The low income cut-offs before tax (LICO-BT) are income thresholds below which a family will likely devote a larger share of its before-tax income on the necessities of food, shelter and clothing than the average family. The approach is essentially to estimate an income threshold at which families are expected to spend 20 percentage points more than the average family on food, shelter and clothing, based on the 1992 Family Expenditures Survey. LICOs are calculated in this manner for seven family sizes and five community sizes.</t>
  </si>
  <si>
    <t>TABLE 37</t>
  </si>
  <si>
    <t>TABLE 38A</t>
  </si>
  <si>
    <t>TABLE 38B</t>
  </si>
  <si>
    <t>China</t>
  </si>
  <si>
    <t>Paperboard Container</t>
  </si>
  <si>
    <t>Figures in these tables include domestic exports only. Domestic exports consist of goods grown, produced, extracted or manufactured in PEI, leaving the country, through customs, for a foreign destination. Exports of imported merchandise which has been substantially enhanced in value are also included. Re-exports, goods that have previously entered PEI and leave in the same condition as when first imported, are not included.</t>
  </si>
  <si>
    <t>2016/17</t>
  </si>
  <si>
    <t>2015-16</t>
  </si>
  <si>
    <t>2016</t>
  </si>
  <si>
    <t>(women aged 15-49) *</t>
  </si>
  <si>
    <t>FY 2015/16</t>
  </si>
  <si>
    <t>Department of Finance</t>
  </si>
  <si>
    <t>Department of Agriculture and Fisheries</t>
  </si>
  <si>
    <t>PEI Agricultural Insurance Corporation</t>
  </si>
  <si>
    <t>PEI Grain Elevators Corporation</t>
  </si>
  <si>
    <t>Interministerial Women's Secretariat</t>
  </si>
  <si>
    <t>PEI Housing Corporation</t>
  </si>
  <si>
    <t>PEI Student Financial Assistance Corporation</t>
  </si>
  <si>
    <t>Department of Economic Development and Tourism</t>
  </si>
  <si>
    <t>Department of Education, Early Learning and Culture</t>
  </si>
  <si>
    <t>Department of Family and Human Services</t>
  </si>
  <si>
    <t>Department of Justice and Public Safety</t>
  </si>
  <si>
    <t>PEI Human Rights Commission</t>
  </si>
  <si>
    <t>Transportation, Infrastructure and Energy</t>
  </si>
  <si>
    <t>Department of Transportation, Infrastructure and Energy</t>
  </si>
  <si>
    <t>Department of Workforce and Advanced Learning</t>
  </si>
  <si>
    <t>Treasury Board Secretariat</t>
  </si>
  <si>
    <t>Women's Secretariat</t>
  </si>
  <si>
    <t>Product:</t>
  </si>
  <si>
    <t>Potatoes, Frozen</t>
  </si>
  <si>
    <t>Lobsters, Frozen</t>
  </si>
  <si>
    <t>Turbo-Propellers - under 1,100 Kw</t>
  </si>
  <si>
    <t>Potatoes - Fresh or Chilled</t>
  </si>
  <si>
    <t>Lobsters - Prepared or Preserved</t>
  </si>
  <si>
    <t>Parts of Turbo-Jets or Propellers</t>
  </si>
  <si>
    <t>Mussels - Live, Fresh or Chilled</t>
  </si>
  <si>
    <t>Cmpst Dgnstc or Lab Reagents, Nes</t>
  </si>
  <si>
    <t>State:</t>
  </si>
  <si>
    <t>New York</t>
  </si>
  <si>
    <t>New Jersey</t>
  </si>
  <si>
    <t>Texas</t>
  </si>
  <si>
    <t>New Hampshire</t>
  </si>
  <si>
    <t>Maine</t>
  </si>
  <si>
    <t>Pennsylvania</t>
  </si>
  <si>
    <t>Florida</t>
  </si>
  <si>
    <t>Illinois</t>
  </si>
  <si>
    <t>California</t>
  </si>
  <si>
    <t>Michigan</t>
  </si>
  <si>
    <t>Puerto Rico</t>
  </si>
  <si>
    <t>Maryland</t>
  </si>
  <si>
    <t>Alaska</t>
  </si>
  <si>
    <t>Georgia</t>
  </si>
  <si>
    <t>All Other States</t>
  </si>
  <si>
    <t>Exports to USA</t>
  </si>
  <si>
    <t>Domestic Exports</t>
  </si>
  <si>
    <t>TABLE 112</t>
  </si>
  <si>
    <t>Singles</t>
  </si>
  <si>
    <t>Multi-unit</t>
  </si>
  <si>
    <t>TABLE 114</t>
  </si>
  <si>
    <t>n.a.: data not available.</t>
  </si>
  <si>
    <t>Calculated by the P.E.I. Department of Finance based on Table 43.</t>
  </si>
  <si>
    <t>2016 CENSUS DATA ON POPULATION BY AGE AND GENDER</t>
  </si>
  <si>
    <t>Data presented in these tables are 2016 Census counts and NOT population estimates.</t>
  </si>
  <si>
    <t xml:space="preserve">     4 person households</t>
  </si>
  <si>
    <t xml:space="preserve">     5 or more person households</t>
  </si>
  <si>
    <t>2016 CENSUS DATA ON PRIVATE HOUSEHOLDS</t>
  </si>
  <si>
    <t>Propane</t>
  </si>
  <si>
    <t>Kerosene</t>
  </si>
  <si>
    <t>Jet/Aviation</t>
  </si>
  <si>
    <t>Source: Island Regulatory and Appeals Commission</t>
  </si>
  <si>
    <t>x: not available</t>
  </si>
  <si>
    <t>COMPARISON OF SELECTED CENSUS FARM DATA, 2001, 2006, 2011 AND 2016</t>
  </si>
  <si>
    <t>2001 / 2016</t>
  </si>
  <si>
    <t>2011 / 2016</t>
  </si>
  <si>
    <t>Source: Statistics Canada, 2001 Census of Agriculture, Tables 5, 6 and 29;</t>
  </si>
  <si>
    <t>SELECTED 2016 CENSUS OF AGRICULTURE STATISTICS</t>
  </si>
  <si>
    <t>PRINCE EDWARD ISLAND, 2001, 2006, 2011 AND 2016</t>
  </si>
  <si>
    <t>PRINCE EDWARD ISLAND, 2001, 2006, 2011 and 2016</t>
  </si>
  <si>
    <t>Source: Statistics Canada. 2001 Census of Agriculture, Table 29;</t>
  </si>
  <si>
    <t xml:space="preserve">               2006 and 2011 Census of Agriculture, Farm and Farm Operator Data, catalogue no. 95-640-XWE.</t>
  </si>
  <si>
    <t>Regions are former PEI Health Regions</t>
  </si>
  <si>
    <r>
      <t xml:space="preserve">2016 </t>
    </r>
    <r>
      <rPr>
        <b/>
        <vertAlign val="superscript"/>
        <sz val="12"/>
        <rFont val="Arial"/>
        <family val="2"/>
      </rPr>
      <t>(r)</t>
    </r>
  </si>
  <si>
    <t>ETHNIC ORIGINS, 2016 CENSUS</t>
  </si>
  <si>
    <t xml:space="preserve">      Cornish</t>
  </si>
  <si>
    <t xml:space="preserve">      Manx</t>
  </si>
  <si>
    <t xml:space="preserve">      Alsatian</t>
  </si>
  <si>
    <t xml:space="preserve">      Breton</t>
  </si>
  <si>
    <t xml:space="preserve">      Bavarian</t>
  </si>
  <si>
    <t xml:space="preserve">      Flemish</t>
  </si>
  <si>
    <t xml:space="preserve">      Western European origins, n.i.e.</t>
  </si>
  <si>
    <t xml:space="preserve">      Byelorussian</t>
  </si>
  <si>
    <t xml:space="preserve">      Czechoslovakian, n.o.s.</t>
  </si>
  <si>
    <t xml:space="preserve">      Moldovan</t>
  </si>
  <si>
    <t xml:space="preserve">      Catalan</t>
  </si>
  <si>
    <t xml:space="preserve">      Kosovar</t>
  </si>
  <si>
    <t xml:space="preserve">      Montenegrin</t>
  </si>
  <si>
    <t xml:space="preserve">      Sicilian</t>
  </si>
  <si>
    <t xml:space="preserve">      Slovenian</t>
  </si>
  <si>
    <t xml:space="preserve">      Southern European origins, n.i.e.</t>
  </si>
  <si>
    <t xml:space="preserve">      Basque</t>
  </si>
  <si>
    <t xml:space="preserve">      Roma (Gypsy)</t>
  </si>
  <si>
    <t xml:space="preserve">    Bahamian</t>
  </si>
  <si>
    <t xml:space="preserve">    Bermudan</t>
  </si>
  <si>
    <t xml:space="preserve">    Haitian</t>
  </si>
  <si>
    <t xml:space="preserve">    Puerto Rican</t>
  </si>
  <si>
    <t xml:space="preserve">    Trinidadian/Tobagonian</t>
  </si>
  <si>
    <t xml:space="preserve">    West Indian, n.o.s.</t>
  </si>
  <si>
    <t xml:space="preserve">    Caribbean origins, n.i.e.</t>
  </si>
  <si>
    <t xml:space="preserve">  South American origins</t>
  </si>
  <si>
    <t xml:space="preserve">    Belizean</t>
  </si>
  <si>
    <t xml:space="preserve">    Colombian</t>
  </si>
  <si>
    <t xml:space="preserve">    Costa Rican</t>
  </si>
  <si>
    <t xml:space="preserve">    Guatemalan</t>
  </si>
  <si>
    <t xml:space="preserve">    Guyanese</t>
  </si>
  <si>
    <t xml:space="preserve">    Hispanic</t>
  </si>
  <si>
    <t xml:space="preserve">    Maya</t>
  </si>
  <si>
    <t xml:space="preserve">    Peruvian</t>
  </si>
  <si>
    <t xml:space="preserve">      Congolese</t>
  </si>
  <si>
    <t xml:space="preserve">      Ghanaian</t>
  </si>
  <si>
    <t xml:space="preserve">      Ibo</t>
  </si>
  <si>
    <t xml:space="preserve">      Yoruba</t>
  </si>
  <si>
    <t xml:space="preserve">      Central and West African origins, n.i.e.</t>
  </si>
  <si>
    <t xml:space="preserve">      Egyptian</t>
  </si>
  <si>
    <t xml:space="preserve">      Libyan</t>
  </si>
  <si>
    <t xml:space="preserve">      Moroccan</t>
  </si>
  <si>
    <t xml:space="preserve">      North African origins, n.i.e.</t>
  </si>
  <si>
    <t xml:space="preserve">      Ethiopian</t>
  </si>
  <si>
    <t xml:space="preserve">      Kenyan</t>
  </si>
  <si>
    <t xml:space="preserve">      Seychellois</t>
  </si>
  <si>
    <t xml:space="preserve">      Somali</t>
  </si>
  <si>
    <t xml:space="preserve">      Ugandan</t>
  </si>
  <si>
    <t xml:space="preserve">      Southern and East African origins, n.i.e.</t>
  </si>
  <si>
    <t xml:space="preserve">      Armenian</t>
  </si>
  <si>
    <t xml:space="preserve">      Assyrian</t>
  </si>
  <si>
    <t xml:space="preserve">      Azerbaijani</t>
  </si>
  <si>
    <t xml:space="preserve">      Georgian</t>
  </si>
  <si>
    <t xml:space="preserve">      Israeli</t>
  </si>
  <si>
    <t xml:space="preserve">      Palestinian</t>
  </si>
  <si>
    <t xml:space="preserve">      Tatar</t>
  </si>
  <si>
    <t xml:space="preserve">      West Central Asian and</t>
  </si>
  <si>
    <t xml:space="preserve">         Middle Eastern origins, n.i.e.</t>
  </si>
  <si>
    <t xml:space="preserve">      Bengali</t>
  </si>
  <si>
    <t xml:space="preserve">      Bhutanese</t>
  </si>
  <si>
    <t xml:space="preserve">      Punjabi</t>
  </si>
  <si>
    <t xml:space="preserve">      Cambodian (Khmer)</t>
  </si>
  <si>
    <t xml:space="preserve">      Indonesian</t>
  </si>
  <si>
    <t xml:space="preserve">      Malaysian</t>
  </si>
  <si>
    <t xml:space="preserve">      Singaporean</t>
  </si>
  <si>
    <t xml:space="preserve">      Thai</t>
  </si>
  <si>
    <t xml:space="preserve">    Other Asian origins</t>
  </si>
  <si>
    <t xml:space="preserve">    New Zealander</t>
  </si>
  <si>
    <t xml:space="preserve">    Pacific Islands origins</t>
  </si>
  <si>
    <t xml:space="preserve">      Fijian</t>
  </si>
  <si>
    <t xml:space="preserve">      Pacific Islands origins, n.i.e.</t>
  </si>
  <si>
    <t xml:space="preserve">      Burmese</t>
  </si>
  <si>
    <t xml:space="preserve">      Tamil</t>
  </si>
  <si>
    <r>
      <rPr>
        <sz val="11"/>
        <rFont val="Arial"/>
        <family val="2"/>
      </rPr>
      <t xml:space="preserve">Source: Statistics Canada, </t>
    </r>
    <r>
      <rPr>
        <u/>
        <sz val="11"/>
        <color indexed="12"/>
        <rFont val="Arial"/>
        <family val="2"/>
      </rPr>
      <t>2016 Census of Population</t>
    </r>
    <r>
      <rPr>
        <sz val="11"/>
        <rFont val="Arial"/>
        <family val="2"/>
      </rPr>
      <t>, Data Tables, Table 98-400-X2016187</t>
    </r>
  </si>
  <si>
    <t xml:space="preserve">    Ontarian</t>
  </si>
  <si>
    <t xml:space="preserve">    Other North American origins, n.i.e.</t>
  </si>
  <si>
    <t>TABLE 11a</t>
  </si>
  <si>
    <t>TABLE 11b</t>
  </si>
  <si>
    <t>Average Size of Census Family</t>
  </si>
  <si>
    <t>Couple Families</t>
  </si>
  <si>
    <t xml:space="preserve">    Married</t>
  </si>
  <si>
    <t xml:space="preserve">    Common-Law</t>
  </si>
  <si>
    <t>Lone Parent Families</t>
  </si>
  <si>
    <t xml:space="preserve">    Female parent</t>
  </si>
  <si>
    <t xml:space="preserve">    Male parent</t>
  </si>
  <si>
    <t>Couples with Children</t>
  </si>
  <si>
    <t>Couples without Children</t>
  </si>
  <si>
    <t>2016 CENSUS DATA ON DWELLINGS AND FAMILIES</t>
  </si>
  <si>
    <r>
      <rPr>
        <sz val="11"/>
        <rFont val="Arial"/>
        <family val="2"/>
      </rPr>
      <t xml:space="preserve">Source: Statistics Canada, 2016 Census of Canada, </t>
    </r>
    <r>
      <rPr>
        <u/>
        <sz val="11"/>
        <color indexed="12"/>
        <rFont val="Arial"/>
        <family val="2"/>
      </rPr>
      <t>Census Profiles</t>
    </r>
  </si>
  <si>
    <t xml:space="preserve">     Prevalence of low income in 2015</t>
  </si>
  <si>
    <t>Number of private households w/ household income in 2015:</t>
  </si>
  <si>
    <t>Average household income in 2015 (before tax)</t>
  </si>
  <si>
    <t>Median household income in 2015 (before tax)</t>
  </si>
  <si>
    <t>2016 Census of Canada, Census Profile</t>
  </si>
  <si>
    <r>
      <t>2017</t>
    </r>
    <r>
      <rPr>
        <b/>
        <vertAlign val="superscript"/>
        <sz val="12"/>
        <rFont val="Arial"/>
        <family val="2"/>
      </rPr>
      <t>(p)</t>
    </r>
  </si>
  <si>
    <r>
      <t>2016</t>
    </r>
    <r>
      <rPr>
        <b/>
        <vertAlign val="superscript"/>
        <sz val="12"/>
        <rFont val="Arial"/>
        <family val="2"/>
      </rPr>
      <t>(r)</t>
    </r>
  </si>
  <si>
    <t>Massachusetts</t>
  </si>
  <si>
    <t>Sanitary Food or Beverage Containers</t>
  </si>
  <si>
    <t>Medicaments (Bulk) Nes</t>
  </si>
  <si>
    <t>Fruits and Edible Nuts Nes - Frozen</t>
  </si>
  <si>
    <t>Snack Food Manufacturing</t>
  </si>
  <si>
    <t>Fruit/Veg. Canning, Pickling and Drying</t>
  </si>
  <si>
    <t>Source: Prince Edward Island Department of Communities, Land and Environment</t>
  </si>
  <si>
    <t>Source: P.E.I. Department of Economic Development and Tourism, Visitor Statistics, Tourism Indicators</t>
  </si>
  <si>
    <t>2017/18</t>
  </si>
  <si>
    <t>(Grade K-6)</t>
  </si>
  <si>
    <t>2016-17</t>
  </si>
  <si>
    <t>2017</t>
  </si>
  <si>
    <t xml:space="preserve">Source: </t>
  </si>
  <si>
    <t>2011/2013</t>
  </si>
  <si>
    <t>2012/2014</t>
  </si>
  <si>
    <t>2013/2015</t>
  </si>
  <si>
    <t>FY 2016/17</t>
  </si>
  <si>
    <t>English Language School Board (Public Schools Branch)</t>
  </si>
  <si>
    <t>Rural and Regional Development</t>
  </si>
  <si>
    <t>Other*</t>
  </si>
  <si>
    <t>*Other includes buses, motorcycles, motor homes, off highway vehicles and other miscellaneous vehicles</t>
  </si>
  <si>
    <r>
      <t>2010</t>
    </r>
    <r>
      <rPr>
        <b/>
        <vertAlign val="superscript"/>
        <sz val="12"/>
        <rFont val="Arial"/>
        <family val="2"/>
      </rPr>
      <t>(r)</t>
    </r>
  </si>
  <si>
    <r>
      <t>2011</t>
    </r>
    <r>
      <rPr>
        <b/>
        <vertAlign val="superscript"/>
        <sz val="12"/>
        <rFont val="Arial"/>
        <family val="2"/>
      </rPr>
      <t>(r)</t>
    </r>
  </si>
  <si>
    <t xml:space="preserve">Note 1: The number of full-time equivalent positions filled by physicians as of December of each year. It does not include locum or out-of-province physicians. </t>
  </si>
  <si>
    <t>Note 2: The number of employed in Registered Nursing in P.E.I.  Source: Canadian Institute for Health Information (CIHI).</t>
  </si>
  <si>
    <t>Note 5: This is the number of respite beds in nursing homes managed by home care to support caregivers at home who need a break.</t>
  </si>
  <si>
    <r>
      <t xml:space="preserve">Note 6: Eighty-four Prince Edward Home beds are included under </t>
    </r>
    <r>
      <rPr>
        <i/>
        <sz val="10"/>
        <rFont val="Arial"/>
        <family val="2"/>
      </rPr>
      <t>Public (manors)</t>
    </r>
    <r>
      <rPr>
        <sz val="10"/>
        <rFont val="Arial"/>
        <family val="2"/>
      </rPr>
      <t>.</t>
    </r>
  </si>
  <si>
    <t xml:space="preserve">Note 7: From 2008 to 2013, the numbers include convalescent/restorative beds, as well as beds for under 60-year old residents. In 2014, a new Prince Edward Home was constructed; the bed numbers from 2014 include only restorative beds.  </t>
  </si>
  <si>
    <r>
      <t xml:space="preserve">In-province      (458 beds) </t>
    </r>
    <r>
      <rPr>
        <i/>
        <vertAlign val="superscript"/>
        <sz val="9"/>
        <rFont val="Arial"/>
        <family val="2"/>
      </rPr>
      <t>(2)</t>
    </r>
  </si>
  <si>
    <r>
      <t xml:space="preserve">         3: The number of </t>
    </r>
    <r>
      <rPr>
        <i/>
        <sz val="11"/>
        <rFont val="Arial"/>
        <family val="2"/>
      </rPr>
      <t xml:space="preserve">beds refer to Acute Care only, while the </t>
    </r>
    <r>
      <rPr>
        <sz val="11"/>
        <rFont val="Arial"/>
        <family val="2"/>
      </rPr>
      <t>expenditures include in-patient as well as outpatient costs.</t>
    </r>
  </si>
  <si>
    <r>
      <t xml:space="preserve">         2: The number of </t>
    </r>
    <r>
      <rPr>
        <i/>
        <sz val="11"/>
        <rFont val="Arial"/>
        <family val="2"/>
      </rPr>
      <t>In-province Acute Care beds</t>
    </r>
    <r>
      <rPr>
        <sz val="11"/>
        <rFont val="Arial"/>
        <family val="2"/>
      </rPr>
      <t xml:space="preserve"> includes only those located in the six hospitals, while expenditures include</t>
    </r>
  </si>
  <si>
    <t xml:space="preserve">             in-patient as well as outpatient costs.</t>
  </si>
  <si>
    <t xml:space="preserve">Note 1: The Northumberland transmission cable is capable of transmitting 360 MW.     </t>
  </si>
  <si>
    <t>Source: Prince Edward Island Department of Agriculture and Fisheries and Department of Fisheries and Oceans and Canadian Coast Guard</t>
  </si>
  <si>
    <r>
      <t xml:space="preserve">2017 </t>
    </r>
    <r>
      <rPr>
        <b/>
        <vertAlign val="superscript"/>
        <sz val="12"/>
        <rFont val="Arial"/>
        <family val="2"/>
      </rPr>
      <t>(r)</t>
    </r>
  </si>
  <si>
    <t>Note: All population data are based on the 2016 Census counts adjusted for net undercoverage.</t>
  </si>
  <si>
    <r>
      <t xml:space="preserve">2017 </t>
    </r>
    <r>
      <rPr>
        <vertAlign val="superscript"/>
        <sz val="11"/>
        <rFont val="Arial"/>
        <family val="2"/>
      </rPr>
      <t>(r)</t>
    </r>
  </si>
  <si>
    <t>Notes: All population data are based on the 2016 Census counts adjusted for net undercoverage.</t>
  </si>
  <si>
    <r>
      <rPr>
        <sz val="11"/>
        <rFont val="Arial"/>
        <family val="2"/>
      </rPr>
      <t xml:space="preserve">Source: Statistics Canada. </t>
    </r>
    <r>
      <rPr>
        <u/>
        <sz val="11"/>
        <color indexed="12"/>
        <rFont val="Arial"/>
        <family val="2"/>
      </rPr>
      <t>Table 17-10-0005-01</t>
    </r>
    <r>
      <rPr>
        <sz val="11"/>
        <rFont val="Arial"/>
        <family val="2"/>
      </rPr>
      <t xml:space="preserve"> - Population estimates on July 1st, by age and sex </t>
    </r>
  </si>
  <si>
    <r>
      <t>Table 17-10-0005-01</t>
    </r>
    <r>
      <rPr>
        <sz val="11"/>
        <rFont val="Arial"/>
        <family val="2"/>
      </rPr>
      <t xml:space="preserve"> - Population estimates on July 1st, by age and sex </t>
    </r>
  </si>
  <si>
    <r>
      <t xml:space="preserve">Table 17-10-0008-01 - </t>
    </r>
    <r>
      <rPr>
        <sz val="11"/>
        <rFont val="Arial"/>
        <family val="2"/>
      </rPr>
      <t>Estimates of the components of demographic growth, annual</t>
    </r>
  </si>
  <si>
    <r>
      <rPr>
        <sz val="11"/>
        <rFont val="Arial"/>
        <family val="2"/>
      </rPr>
      <t xml:space="preserve">Source: Statistics Canada. </t>
    </r>
    <r>
      <rPr>
        <u/>
        <sz val="11"/>
        <color indexed="12"/>
        <rFont val="Arial"/>
        <family val="2"/>
      </rPr>
      <t>Table 17-10-0022-01</t>
    </r>
    <r>
      <rPr>
        <sz val="11"/>
        <rFont val="Arial"/>
        <family val="2"/>
      </rPr>
      <t xml:space="preserve"> Estimates of interprovincial migrants by province or territory of origin and destination, annual</t>
    </r>
  </si>
  <si>
    <t>Note: Population data are based on the 2016 post-censal estimates. All data cover the period July 1 to June 30.</t>
  </si>
  <si>
    <t>2017-18</t>
  </si>
  <si>
    <r>
      <t xml:space="preserve">2016-17 </t>
    </r>
    <r>
      <rPr>
        <vertAlign val="superscript"/>
        <sz val="11"/>
        <rFont val="Arial"/>
        <family val="2"/>
      </rPr>
      <t>(r)</t>
    </r>
  </si>
  <si>
    <r>
      <t>Table 17-10-0014-01</t>
    </r>
    <r>
      <rPr>
        <sz val="11"/>
        <rFont val="Arial"/>
        <family val="2"/>
      </rPr>
      <t xml:space="preserve"> Estimates of the components of international migration, by age and sex, annual</t>
    </r>
  </si>
  <si>
    <r>
      <t>Table 17-10-0015-01</t>
    </r>
    <r>
      <rPr>
        <sz val="11"/>
        <rFont val="Arial"/>
        <family val="2"/>
      </rPr>
      <t xml:space="preserve"> Estimates of the components of interprovincial migration, by age and sex, annual</t>
    </r>
  </si>
  <si>
    <r>
      <rPr>
        <sz val="11"/>
        <rFont val="Arial"/>
        <family val="2"/>
      </rPr>
      <t xml:space="preserve">2011 - </t>
    </r>
    <r>
      <rPr>
        <u/>
        <sz val="11"/>
        <color indexed="12"/>
        <rFont val="Arial"/>
        <family val="2"/>
      </rPr>
      <t>Table 32-10-0197-01</t>
    </r>
    <r>
      <rPr>
        <sz val="11"/>
        <rFont val="Arial"/>
        <family val="2"/>
      </rPr>
      <t xml:space="preserve"> Number of persons in the total population and the farm population, for rural areas and population centres, classified by sex and age</t>
    </r>
  </si>
  <si>
    <r>
      <rPr>
        <sz val="11"/>
        <rFont val="Arial"/>
        <family val="2"/>
      </rPr>
      <t xml:space="preserve">2016 - </t>
    </r>
    <r>
      <rPr>
        <u/>
        <sz val="11"/>
        <color indexed="12"/>
        <rFont val="Arial"/>
        <family val="2"/>
      </rPr>
      <t>Table 32-10-0012-01</t>
    </r>
    <r>
      <rPr>
        <sz val="11"/>
        <rFont val="Arial"/>
        <family val="2"/>
      </rPr>
      <t xml:space="preserve"> Number of persons in the total population and the farm population, for rural areas and population centres classified by sex and age</t>
    </r>
  </si>
  <si>
    <t>FARM AND NON-FARM POPULATIONS, 1931-2016</t>
  </si>
  <si>
    <t>Sources: Marriages: P.E.I. Department of Justice and Public Safety, Vital Statistics</t>
  </si>
  <si>
    <r>
      <rPr>
        <sz val="11"/>
        <rFont val="Arial"/>
        <family val="2"/>
      </rPr>
      <t xml:space="preserve">Births and Deaths: Statistics Canada. </t>
    </r>
    <r>
      <rPr>
        <u/>
        <sz val="11"/>
        <color indexed="12"/>
        <rFont val="Arial"/>
        <family val="2"/>
      </rPr>
      <t>Table 17-10-0059-01</t>
    </r>
    <r>
      <rPr>
        <sz val="11"/>
        <rFont val="Arial"/>
        <family val="2"/>
      </rPr>
      <t xml:space="preserve"> Estimates of the components of natural increase, quarterly</t>
    </r>
  </si>
  <si>
    <r>
      <rPr>
        <sz val="11"/>
        <rFont val="Arial"/>
        <family val="2"/>
      </rPr>
      <t xml:space="preserve">Source: Statistics Canada. </t>
    </r>
    <r>
      <rPr>
        <u/>
        <sz val="11"/>
        <color indexed="12"/>
        <rFont val="Arial"/>
        <family val="2"/>
      </rPr>
      <t>Table 17-10-0005-01</t>
    </r>
    <r>
      <rPr>
        <sz val="11"/>
        <rFont val="Arial"/>
        <family val="2"/>
      </rPr>
      <t xml:space="preserve"> Population estimates on July 1st, by age and sex</t>
    </r>
  </si>
  <si>
    <r>
      <t>2017</t>
    </r>
    <r>
      <rPr>
        <b/>
        <vertAlign val="superscript"/>
        <sz val="12"/>
        <rFont val="Arial"/>
        <family val="2"/>
      </rPr>
      <t>(r)</t>
    </r>
  </si>
  <si>
    <r>
      <rPr>
        <sz val="11"/>
        <rFont val="Arial"/>
        <family val="2"/>
      </rPr>
      <t xml:space="preserve">Source: Statistics Canada. </t>
    </r>
    <r>
      <rPr>
        <u/>
        <sz val="11"/>
        <color indexed="12"/>
        <rFont val="Arial"/>
        <family val="2"/>
      </rPr>
      <t>Table 14-10-0223-01</t>
    </r>
    <r>
      <rPr>
        <sz val="11"/>
        <rFont val="Arial"/>
        <family val="2"/>
      </rPr>
      <t xml:space="preserve"> Employment and average weekly earnings (including overtime) for all employees by province and territory, monthly, seasonally adjusted</t>
    </r>
  </si>
  <si>
    <r>
      <rPr>
        <sz val="11"/>
        <rFont val="Arial"/>
        <family val="2"/>
      </rPr>
      <t xml:space="preserve">Source: Statistics Canada. </t>
    </r>
    <r>
      <rPr>
        <u/>
        <sz val="11"/>
        <color indexed="12"/>
        <rFont val="Arial"/>
        <family val="2"/>
      </rPr>
      <t>Table 14-10-0023-01</t>
    </r>
    <r>
      <rPr>
        <sz val="11"/>
        <rFont val="Arial"/>
        <family val="2"/>
      </rPr>
      <t xml:space="preserve"> Labour force characteristics by industry, annual (x 1,000)</t>
    </r>
  </si>
  <si>
    <r>
      <rPr>
        <sz val="11"/>
        <rFont val="Arial"/>
        <family val="2"/>
      </rPr>
      <t xml:space="preserve">Source: Statistics Canada. </t>
    </r>
    <r>
      <rPr>
        <u/>
        <sz val="11"/>
        <color indexed="12"/>
        <rFont val="Arial"/>
        <family val="2"/>
      </rPr>
      <t>Table 14-10-0020-01</t>
    </r>
    <r>
      <rPr>
        <sz val="11"/>
        <rFont val="Arial"/>
        <family val="2"/>
      </rPr>
      <t xml:space="preserve"> Unemployment rate, participation rate and employment rate by educational attainment, annual (x 1,000)</t>
    </r>
  </si>
  <si>
    <r>
      <rPr>
        <sz val="11"/>
        <rFont val="Arial"/>
        <family val="2"/>
      </rPr>
      <t xml:space="preserve">Source: Statistics Canada. </t>
    </r>
    <r>
      <rPr>
        <u/>
        <sz val="11"/>
        <color indexed="12"/>
        <rFont val="Arial"/>
        <family val="2"/>
      </rPr>
      <t>Table 11-10-0222-01</t>
    </r>
    <r>
      <rPr>
        <sz val="11"/>
        <rFont val="Arial"/>
        <family val="2"/>
      </rPr>
      <t xml:space="preserve"> Household spending, Canada, regions and provinces</t>
    </r>
  </si>
  <si>
    <r>
      <rPr>
        <sz val="11"/>
        <rFont val="Arial"/>
        <family val="2"/>
      </rPr>
      <t xml:space="preserve">Source: Statistics Canada. </t>
    </r>
    <r>
      <rPr>
        <u/>
        <sz val="11"/>
        <color indexed="12"/>
        <rFont val="Arial"/>
        <family val="2"/>
      </rPr>
      <t>Table 11-10-0008-01</t>
    </r>
    <r>
      <rPr>
        <sz val="11"/>
        <rFont val="Arial"/>
        <family val="2"/>
      </rPr>
      <t xml:space="preserve"> Tax filers and dependants with income by total income, sex and age</t>
    </r>
  </si>
  <si>
    <r>
      <rPr>
        <sz val="11"/>
        <rFont val="Arial"/>
        <family val="2"/>
      </rPr>
      <t xml:space="preserve">Statistics Canada. </t>
    </r>
    <r>
      <rPr>
        <u/>
        <sz val="11"/>
        <color indexed="12"/>
        <rFont val="Arial"/>
        <family val="2"/>
      </rPr>
      <t>Table 36-10-0224-01</t>
    </r>
    <r>
      <rPr>
        <sz val="11"/>
        <rFont val="Arial"/>
        <family val="2"/>
      </rPr>
      <t xml:space="preserve"> Household sector, current accounts, provincial and territorial, annual</t>
    </r>
  </si>
  <si>
    <r>
      <rPr>
        <sz val="11"/>
        <rFont val="Arial"/>
        <family val="2"/>
      </rPr>
      <t xml:space="preserve">Source: Statistics Canada. </t>
    </r>
    <r>
      <rPr>
        <u/>
        <sz val="11"/>
        <color indexed="12"/>
        <rFont val="Arial"/>
        <family val="2"/>
      </rPr>
      <t>Table 11-10-0007-01</t>
    </r>
    <r>
      <rPr>
        <sz val="11"/>
        <rFont val="Arial"/>
        <family val="2"/>
      </rPr>
      <t xml:space="preserve"> Tax filers and dependants with income by source of income (x 1,000)</t>
    </r>
  </si>
  <si>
    <t>Taxable income ($ millions)</t>
  </si>
  <si>
    <t>MILLIONS OF CHAINED (2012) DOLLARS</t>
  </si>
  <si>
    <t>Household final consumption expenditure (1)</t>
  </si>
  <si>
    <t>General governments final consumption expenditure (2)</t>
  </si>
  <si>
    <t>final consumption expenditure (3)</t>
  </si>
  <si>
    <t>Business gross fixed capital formation (5)</t>
  </si>
  <si>
    <t>General governments gross fixed capital formation (6)</t>
  </si>
  <si>
    <t>gross fixed capital formation (7)</t>
  </si>
  <si>
    <t xml:space="preserve">    Exports to other countries</t>
  </si>
  <si>
    <t xml:space="preserve">    Imports from other countries</t>
  </si>
  <si>
    <t xml:space="preserve">    Imports from other provinces</t>
  </si>
  <si>
    <r>
      <rPr>
        <sz val="11"/>
        <rFont val="Arial"/>
        <family val="2"/>
      </rPr>
      <t xml:space="preserve">Source: Statistics Canada. </t>
    </r>
    <r>
      <rPr>
        <u/>
        <sz val="11"/>
        <color indexed="12"/>
        <rFont val="Arial"/>
        <family val="2"/>
      </rPr>
      <t>Table 36-10-0222-01</t>
    </r>
    <r>
      <rPr>
        <sz val="11"/>
        <rFont val="Arial"/>
        <family val="2"/>
      </rPr>
      <t xml:space="preserve"> Gross domestic product, expenditure-based, provincial and territorial, annual (x 1,000,000)</t>
    </r>
  </si>
  <si>
    <t>Of which: Business investment in inventories</t>
  </si>
  <si>
    <t xml:space="preserve">Investment in inventories (10) </t>
  </si>
  <si>
    <t>TOTAL FINAL EXPENDITURES (11) = (9) + (10)</t>
  </si>
  <si>
    <t>Exports of goods and services (12)</t>
  </si>
  <si>
    <t>Imports of goods and services (13)</t>
  </si>
  <si>
    <t>Statistical discrepancy (14)</t>
  </si>
  <si>
    <t>PROV. GDP at market prices = (11) + (12) - (13) + (14)</t>
  </si>
  <si>
    <r>
      <rPr>
        <sz val="11"/>
        <rFont val="Arial"/>
        <family val="2"/>
      </rPr>
      <t xml:space="preserve">Source: Statistics Canada. </t>
    </r>
    <r>
      <rPr>
        <u/>
        <sz val="11"/>
        <color indexed="12"/>
        <rFont val="Arial"/>
        <family val="2"/>
      </rPr>
      <t>Table 36-10-0221-01</t>
    </r>
    <r>
      <rPr>
        <sz val="11"/>
        <rFont val="Arial"/>
        <family val="2"/>
      </rPr>
      <t xml:space="preserve"> Gross domestic product, income-based, provincial and territorial, annual (x 1,000,000)</t>
    </r>
  </si>
  <si>
    <r>
      <rPr>
        <sz val="11"/>
        <rFont val="Arial"/>
        <family val="2"/>
      </rPr>
      <t xml:space="preserve">Statistics Canada. </t>
    </r>
    <r>
      <rPr>
        <u/>
        <sz val="11"/>
        <color indexed="12"/>
        <rFont val="Arial"/>
        <family val="2"/>
      </rPr>
      <t>Table 10-10-0122-01</t>
    </r>
    <r>
      <rPr>
        <sz val="11"/>
        <rFont val="Arial"/>
        <family val="2"/>
      </rPr>
      <t xml:space="preserve"> Financial market statistics, last Wednesday unless otherwise stated, Bank of Canada</t>
    </r>
  </si>
  <si>
    <r>
      <rPr>
        <sz val="11"/>
        <rFont val="Arial"/>
        <family val="2"/>
      </rPr>
      <t xml:space="preserve">Statistics Canada. </t>
    </r>
    <r>
      <rPr>
        <u/>
        <sz val="11"/>
        <color indexed="12"/>
        <rFont val="Arial"/>
        <family val="2"/>
      </rPr>
      <t>Table 33-10-0163-01</t>
    </r>
    <r>
      <rPr>
        <sz val="11"/>
        <rFont val="Arial"/>
        <family val="2"/>
      </rPr>
      <t xml:space="preserve"> Monthly average foreign exchange rates in Canadian dollars, Bank of Canada</t>
    </r>
  </si>
  <si>
    <r>
      <rPr>
        <sz val="11"/>
        <rFont val="Arial"/>
        <family val="2"/>
      </rPr>
      <t xml:space="preserve">Source: Statistics Canada. </t>
    </r>
    <r>
      <rPr>
        <u/>
        <sz val="11"/>
        <color indexed="12"/>
        <rFont val="Arial"/>
        <family val="2"/>
      </rPr>
      <t>Table 18-10-0005-01</t>
    </r>
    <r>
      <rPr>
        <sz val="11"/>
        <rFont val="Arial"/>
        <family val="2"/>
      </rPr>
      <t xml:space="preserve"> Consumer Price Index, annual average, not seasonally adjusted</t>
    </r>
  </si>
  <si>
    <r>
      <rPr>
        <sz val="11"/>
        <rFont val="Arial"/>
        <family val="2"/>
      </rPr>
      <t xml:space="preserve">Source: Statistics Canada. </t>
    </r>
    <r>
      <rPr>
        <u/>
        <sz val="11"/>
        <color indexed="12"/>
        <rFont val="Arial"/>
        <family val="2"/>
      </rPr>
      <t>Table 34-10-0175-01</t>
    </r>
    <r>
      <rPr>
        <sz val="11"/>
        <rFont val="Arial"/>
        <family val="2"/>
      </rPr>
      <t xml:space="preserve"> Investment in Building Construction</t>
    </r>
  </si>
  <si>
    <r>
      <rPr>
        <sz val="11"/>
        <rFont val="Arial"/>
        <family val="2"/>
      </rPr>
      <t xml:space="preserve">Source: Statistics Canada. </t>
    </r>
    <r>
      <rPr>
        <u/>
        <sz val="11"/>
        <color indexed="12"/>
        <rFont val="Arial"/>
        <family val="2"/>
      </rPr>
      <t>Table 34-10-0135-01</t>
    </r>
    <r>
      <rPr>
        <sz val="11"/>
        <rFont val="Arial"/>
        <family val="2"/>
      </rPr>
      <t xml:space="preserve"> Canada Mortgage and Housing Corporation, housing starts, under construction and completions, all areas, quarterly</t>
    </r>
  </si>
  <si>
    <r>
      <rPr>
        <sz val="11"/>
        <rFont val="Arial"/>
        <family val="2"/>
      </rPr>
      <t xml:space="preserve">Source: Statistics Canada. </t>
    </r>
    <r>
      <rPr>
        <u/>
        <sz val="11"/>
        <color indexed="12"/>
        <rFont val="Arial"/>
        <family val="2"/>
      </rPr>
      <t>Table 34-10-0126-01</t>
    </r>
    <r>
      <rPr>
        <sz val="11"/>
        <rFont val="Arial"/>
        <family val="2"/>
      </rPr>
      <t xml:space="preserve"> Canada Mortgage and Housing Corporation, housing starts, under construction and completions, all areas, annual</t>
    </r>
  </si>
  <si>
    <r>
      <rPr>
        <sz val="11"/>
        <rFont val="Arial"/>
        <family val="2"/>
      </rPr>
      <t xml:space="preserve">Source: Statistics Canada. </t>
    </r>
    <r>
      <rPr>
        <u/>
        <sz val="11"/>
        <color indexed="12"/>
        <rFont val="Arial"/>
        <family val="2"/>
      </rPr>
      <t>Table 34-10-0128-01</t>
    </r>
    <r>
      <rPr>
        <sz val="11"/>
        <rFont val="Arial"/>
        <family val="2"/>
      </rPr>
      <t xml:space="preserve"> Canada Mortgage and Housing Corporation, vacancy rates, apartment structures of six units and over, privately initiated in urban centres of 50,000 and over</t>
    </r>
  </si>
  <si>
    <r>
      <rPr>
        <sz val="11"/>
        <rFont val="Arial"/>
        <family val="2"/>
      </rPr>
      <t xml:space="preserve">Statistics Canada. </t>
    </r>
    <r>
      <rPr>
        <u/>
        <sz val="11"/>
        <color indexed="12"/>
        <rFont val="Arial"/>
        <family val="2"/>
      </rPr>
      <t>Table 34-10-0129-01</t>
    </r>
    <r>
      <rPr>
        <sz val="11"/>
        <rFont val="Arial"/>
        <family val="2"/>
      </rPr>
      <t xml:space="preserve"> Canada Mortgage and Housing Corporation, vacancy rates, apartment structures of six units and over, privately initiated in urban centres of 10,000 to 49,999</t>
    </r>
  </si>
  <si>
    <r>
      <rPr>
        <sz val="11"/>
        <rFont val="Arial"/>
        <family val="2"/>
      </rPr>
      <t xml:space="preserve">Source: Statistics Canada. </t>
    </r>
    <r>
      <rPr>
        <u/>
        <sz val="11"/>
        <color indexed="12"/>
        <rFont val="Arial"/>
        <family val="2"/>
      </rPr>
      <t>Table 34-10-0133-01</t>
    </r>
    <r>
      <rPr>
        <sz val="11"/>
        <rFont val="Arial"/>
        <family val="2"/>
      </rPr>
      <t xml:space="preserve"> Canada Mortgage and Housing Corporation, average rents for areas with a population of 10,000 and over</t>
    </r>
  </si>
  <si>
    <r>
      <rPr>
        <sz val="11"/>
        <rFont val="Arial"/>
        <family val="2"/>
      </rPr>
      <t xml:space="preserve">Source: Statistics Canada. </t>
    </r>
    <r>
      <rPr>
        <u/>
        <sz val="11"/>
        <color indexed="12"/>
        <rFont val="Arial"/>
        <family val="2"/>
      </rPr>
      <t>Table 32-10-0358-01</t>
    </r>
    <r>
      <rPr>
        <sz val="11"/>
        <rFont val="Arial"/>
        <family val="2"/>
      </rPr>
      <t xml:space="preserve"> Area, production and farm value of potatoes</t>
    </r>
  </si>
  <si>
    <r>
      <rPr>
        <sz val="11"/>
        <rFont val="Arial"/>
        <family val="2"/>
      </rPr>
      <t xml:space="preserve">Source: Statistics Canada. </t>
    </r>
    <r>
      <rPr>
        <u/>
        <sz val="11"/>
        <color indexed="12"/>
        <rFont val="Arial"/>
        <family val="2"/>
      </rPr>
      <t>Table 32-10-0116-01</t>
    </r>
    <r>
      <rPr>
        <sz val="11"/>
        <rFont val="Arial"/>
        <family val="2"/>
      </rPr>
      <t xml:space="preserve"> Supply and disposition of mink and fox on fur farms</t>
    </r>
  </si>
  <si>
    <r>
      <t xml:space="preserve">             2016 Census of Agriculture</t>
    </r>
    <r>
      <rPr>
        <sz val="11"/>
        <rFont val="Arial"/>
        <family val="2"/>
      </rPr>
      <t>, Tables 32-10-0403-01, 32-10-0406-01, 32-10-0407-01, 32-10-0437-01</t>
    </r>
  </si>
  <si>
    <r>
      <rPr>
        <sz val="11"/>
        <rFont val="Arial"/>
        <family val="2"/>
      </rPr>
      <t xml:space="preserve">Source: Statistics Canada,  </t>
    </r>
    <r>
      <rPr>
        <sz val="11"/>
        <color indexed="12"/>
        <rFont val="Arial"/>
        <family val="2"/>
      </rPr>
      <t>2016 Census of Agriculture</t>
    </r>
    <r>
      <rPr>
        <sz val="11"/>
        <rFont val="Arial"/>
        <family val="2"/>
      </rPr>
      <t>, Tables 32-10-0403-01, 32-10-0407-01, 32-10-0433-01</t>
    </r>
  </si>
  <si>
    <r>
      <t xml:space="preserve">               2016 Census of Agriculture</t>
    </r>
    <r>
      <rPr>
        <sz val="11"/>
        <rFont val="Arial"/>
        <family val="2"/>
      </rPr>
      <t xml:space="preserve">, Tables 32-10-0403-01, 32-10-0436-01
</t>
    </r>
  </si>
  <si>
    <r>
      <rPr>
        <sz val="11"/>
        <rFont val="Arial"/>
        <family val="2"/>
      </rPr>
      <t xml:space="preserve">Source: Statistics Canada. </t>
    </r>
    <r>
      <rPr>
        <sz val="11"/>
        <color indexed="12"/>
        <rFont val="Arial"/>
        <family val="2"/>
      </rPr>
      <t>Table 32-10-0108-01</t>
    </r>
    <r>
      <rPr>
        <sz val="11"/>
        <rFont val="Arial"/>
        <family val="2"/>
      </rPr>
      <t xml:space="preserve"> - Aquaculture economic statistics, value added account (x 1,000)</t>
    </r>
  </si>
  <si>
    <t>OPERATING REVENUE</t>
  </si>
  <si>
    <t>FOOD SERVICES AND DRINKING PLACES</t>
  </si>
  <si>
    <t>SPECIAL FOOD</t>
  </si>
  <si>
    <t>SERVICES</t>
  </si>
  <si>
    <r>
      <rPr>
        <sz val="11"/>
        <rFont val="Arial"/>
        <family val="2"/>
      </rPr>
      <t xml:space="preserve">Source: Statistics Canada. </t>
    </r>
    <r>
      <rPr>
        <sz val="11"/>
        <color indexed="12"/>
        <rFont val="Arial"/>
        <family val="2"/>
      </rPr>
      <t>Table 21-10-0171-01</t>
    </r>
    <r>
      <rPr>
        <sz val="11"/>
        <rFont val="Arial"/>
        <family val="2"/>
      </rPr>
      <t xml:space="preserve"> Food services and drinking places, summary statistics</t>
    </r>
  </si>
  <si>
    <t>PROVINCE VISITS TO PRINCE EDWARD ISLAND, 2015-2017</t>
  </si>
  <si>
    <r>
      <rPr>
        <sz val="11"/>
        <rFont val="Arial"/>
        <family val="2"/>
      </rPr>
      <t xml:space="preserve">Source: Statistics Canada. </t>
    </r>
    <r>
      <rPr>
        <sz val="11"/>
        <color indexed="12"/>
        <rFont val="Arial"/>
        <family val="2"/>
      </rPr>
      <t>Table 24-10-0029-01</t>
    </r>
    <r>
      <rPr>
        <sz val="11"/>
        <rFont val="Arial"/>
        <family val="2"/>
      </rPr>
      <t xml:space="preserve"> Province visits, expenditures and nights, by province visited by Canadian residents, by visit duration, quarterly</t>
    </r>
  </si>
  <si>
    <t>Non-Durable Goods</t>
  </si>
  <si>
    <t>Durable Goods</t>
  </si>
  <si>
    <t xml:space="preserve">    Transportation equipment manufacturing</t>
  </si>
  <si>
    <t xml:space="preserve">       Aerospace product and parts manufacturing</t>
  </si>
  <si>
    <r>
      <rPr>
        <sz val="11"/>
        <rFont val="Arial"/>
        <family val="2"/>
      </rPr>
      <t xml:space="preserve">Source: Statistics Canada. </t>
    </r>
    <r>
      <rPr>
        <u/>
        <sz val="11"/>
        <color indexed="12"/>
        <rFont val="Arial"/>
        <family val="2"/>
      </rPr>
      <t>Table 14-10-0204-01</t>
    </r>
    <r>
      <rPr>
        <sz val="11"/>
        <rFont val="Arial"/>
        <family val="2"/>
      </rPr>
      <t xml:space="preserve"> - Average weekly earnings by industry, annual</t>
    </r>
  </si>
  <si>
    <r>
      <t>2017</t>
    </r>
    <r>
      <rPr>
        <b/>
        <vertAlign val="superscript"/>
        <sz val="12"/>
        <rFont val="Arial"/>
        <family val="2"/>
      </rPr>
      <t xml:space="preserve"> (r)</t>
    </r>
  </si>
  <si>
    <r>
      <rPr>
        <sz val="11"/>
        <rFont val="Arial"/>
        <family val="2"/>
      </rPr>
      <t xml:space="preserve">Source: Statistics Canada. </t>
    </r>
    <r>
      <rPr>
        <u/>
        <sz val="11"/>
        <color indexed="12"/>
        <rFont val="Arial"/>
        <family val="2"/>
      </rPr>
      <t>Table 36-10-0205-01</t>
    </r>
    <r>
      <rPr>
        <sz val="11"/>
        <rFont val="Arial"/>
        <family val="2"/>
      </rPr>
      <t xml:space="preserve"> - Wages, salaries and employers' social contributions (x 1,000)</t>
    </r>
  </si>
  <si>
    <r>
      <rPr>
        <sz val="11"/>
        <rFont val="Arial"/>
        <family val="2"/>
      </rPr>
      <t xml:space="preserve">Source: Statistics Canada. </t>
    </r>
    <r>
      <rPr>
        <u/>
        <sz val="11"/>
        <color indexed="12"/>
        <rFont val="Arial"/>
        <family val="2"/>
      </rPr>
      <t>Table 14-10-0009-01</t>
    </r>
    <r>
      <rPr>
        <sz val="11"/>
        <rFont val="Arial"/>
        <family val="2"/>
      </rPr>
      <t xml:space="preserve"> - Employment insurance beneficiaries by type of income benefits, monthly, unadjusted for seasonality</t>
    </r>
  </si>
  <si>
    <r>
      <rPr>
        <sz val="11"/>
        <rFont val="Arial"/>
        <family val="2"/>
      </rPr>
      <t xml:space="preserve">Source: Statistics Canada. </t>
    </r>
    <r>
      <rPr>
        <u/>
        <sz val="11"/>
        <color indexed="12"/>
        <rFont val="Arial"/>
        <family val="2"/>
      </rPr>
      <t>Table 14-10-0336-01</t>
    </r>
    <r>
      <rPr>
        <sz val="11"/>
        <rFont val="Arial"/>
        <family val="2"/>
      </rPr>
      <t xml:space="preserve"> - Employment insurance beneficiaries (regular benefits) by province, territory and occupation, monthly, unadjusted for seasonality</t>
    </r>
  </si>
  <si>
    <r>
      <rPr>
        <sz val="11"/>
        <rFont val="Arial"/>
        <family val="2"/>
      </rPr>
      <t xml:space="preserve">Source: Statistics Canada. </t>
    </r>
    <r>
      <rPr>
        <u/>
        <sz val="11"/>
        <color indexed="12"/>
        <rFont val="Arial"/>
        <family val="2"/>
      </rPr>
      <t>Table 14-10-0007-01</t>
    </r>
    <r>
      <rPr>
        <sz val="11"/>
        <rFont val="Arial"/>
        <family val="2"/>
      </rPr>
      <t xml:space="preserve"> Employment insurance benefit characteristics by class of worker, monthly, unadjusted for seasonality</t>
    </r>
  </si>
  <si>
    <r>
      <rPr>
        <sz val="11"/>
        <rFont val="Arial"/>
        <family val="2"/>
      </rPr>
      <t xml:space="preserve">Source: Statistics Canada. </t>
    </r>
    <r>
      <rPr>
        <u/>
        <sz val="11"/>
        <color indexed="12"/>
        <rFont val="Arial"/>
        <family val="2"/>
      </rPr>
      <t>Table 11-10-0135-01</t>
    </r>
    <r>
      <rPr>
        <sz val="11"/>
        <rFont val="Arial"/>
        <family val="2"/>
      </rPr>
      <t xml:space="preserve"> Low income statistics by age, sex and economic family type</t>
    </r>
  </si>
  <si>
    <t>(CHAINED 2012 $ MILLIONS)</t>
  </si>
  <si>
    <t xml:space="preserve">       Pharmaceutical and medicine manufacturing</t>
  </si>
  <si>
    <r>
      <rPr>
        <sz val="11"/>
        <rFont val="Arial"/>
        <family val="2"/>
      </rPr>
      <t xml:space="preserve">Source: Statistics Canada. </t>
    </r>
    <r>
      <rPr>
        <u/>
        <sz val="11"/>
        <color indexed="12"/>
        <rFont val="Arial"/>
        <family val="2"/>
      </rPr>
      <t>Table 36-10-0402-01</t>
    </r>
    <r>
      <rPr>
        <sz val="11"/>
        <rFont val="Arial"/>
        <family val="2"/>
      </rPr>
      <t xml:space="preserve"> - Gross domestic product (GDP) at basic prices, </t>
    </r>
  </si>
  <si>
    <t xml:space="preserve">              by industry, provinces and territories</t>
  </si>
  <si>
    <r>
      <rPr>
        <sz val="11"/>
        <rFont val="Arial"/>
        <family val="2"/>
      </rPr>
      <t xml:space="preserve">Source: Statistics Canada. </t>
    </r>
    <r>
      <rPr>
        <u/>
        <sz val="11"/>
        <color indexed="12"/>
        <rFont val="Arial"/>
        <family val="2"/>
      </rPr>
      <t>Table 20-10-0008-01</t>
    </r>
    <r>
      <rPr>
        <sz val="11"/>
        <rFont val="Arial"/>
        <family val="2"/>
      </rPr>
      <t xml:space="preserve"> - Retail trade sales by province and territory</t>
    </r>
  </si>
  <si>
    <r>
      <rPr>
        <sz val="11"/>
        <rFont val="Arial"/>
        <family val="2"/>
      </rPr>
      <t xml:space="preserve">Source: Statistics Canada. </t>
    </r>
    <r>
      <rPr>
        <u/>
        <sz val="11"/>
        <color indexed="12"/>
        <rFont val="Arial"/>
        <family val="2"/>
      </rPr>
      <t>Table 20-10-0001-01</t>
    </r>
    <r>
      <rPr>
        <sz val="11"/>
        <rFont val="Arial"/>
        <family val="2"/>
      </rPr>
      <t xml:space="preserve"> - New motor vehicle sales</t>
    </r>
  </si>
  <si>
    <t>Wisconsin</t>
  </si>
  <si>
    <t>Food Preparations Nes</t>
  </si>
  <si>
    <r>
      <rPr>
        <sz val="11"/>
        <rFont val="Arial"/>
        <family val="2"/>
      </rPr>
      <t xml:space="preserve">Source: Statistics Canada. </t>
    </r>
    <r>
      <rPr>
        <u/>
        <sz val="11"/>
        <color indexed="12"/>
        <rFont val="Arial"/>
        <family val="2"/>
      </rPr>
      <t>Table 34-10-0035-01</t>
    </r>
    <r>
      <rPr>
        <sz val="11"/>
        <rFont val="Arial"/>
        <family val="2"/>
      </rPr>
      <t xml:space="preserve"> Capital and repair expenditures, non-residential tangible assets, by industry and geography</t>
    </r>
  </si>
  <si>
    <r>
      <rPr>
        <sz val="11"/>
        <rFont val="Arial"/>
        <family val="2"/>
      </rPr>
      <t xml:space="preserve">Source: Statistics Canada. </t>
    </r>
    <r>
      <rPr>
        <u/>
        <sz val="11"/>
        <color indexed="12"/>
        <rFont val="Arial"/>
        <family val="2"/>
      </rPr>
      <t>Table 34-10-0038-01</t>
    </r>
    <r>
      <rPr>
        <sz val="11"/>
        <rFont val="Arial"/>
        <family val="2"/>
      </rPr>
      <t xml:space="preserve"> - Capital and repair expenditures, non-residential tangible assets, by type of ownership and geography</t>
    </r>
  </si>
  <si>
    <r>
      <rPr>
        <sz val="11"/>
        <rFont val="Arial"/>
        <family val="2"/>
      </rPr>
      <t xml:space="preserve">Source: Statistics Canada. </t>
    </r>
    <r>
      <rPr>
        <u/>
        <sz val="11"/>
        <color indexed="12"/>
        <rFont val="Arial"/>
        <family val="2"/>
      </rPr>
      <t>Table  34-10-0066-01</t>
    </r>
    <r>
      <rPr>
        <sz val="11"/>
        <rFont val="Arial"/>
        <family val="2"/>
      </rPr>
      <t xml:space="preserve"> - Building permits, by type of structure and type of work</t>
    </r>
  </si>
  <si>
    <r>
      <rPr>
        <sz val="11"/>
        <rFont val="Arial"/>
        <family val="2"/>
      </rPr>
      <t xml:space="preserve">Source: Statistics Canada. </t>
    </r>
    <r>
      <rPr>
        <u/>
        <sz val="11"/>
        <color indexed="12"/>
        <rFont val="Arial"/>
        <family val="2"/>
      </rPr>
      <t>Table 32-10-0099-01</t>
    </r>
    <r>
      <rPr>
        <sz val="11"/>
        <rFont val="Arial"/>
        <family val="2"/>
      </rPr>
      <t xml:space="preserve"> - Farm product price index (FPPI), annual (index, 2007=100)</t>
    </r>
  </si>
  <si>
    <r>
      <t>Table 32-10-0141-01</t>
    </r>
    <r>
      <rPr>
        <sz val="11"/>
        <rFont val="Arial"/>
        <family val="2"/>
      </rPr>
      <t xml:space="preserve"> Sheep statistics, supply and disposition of sheep and lambs</t>
    </r>
  </si>
  <si>
    <r>
      <t>Table 32-10-0139-01</t>
    </r>
    <r>
      <rPr>
        <sz val="11"/>
        <rFont val="Arial"/>
        <family val="2"/>
      </rPr>
      <t xml:space="preserve"> Cattle statistics, supply and disposition of cattle</t>
    </r>
  </si>
  <si>
    <r>
      <rPr>
        <sz val="11"/>
        <rFont val="Arial"/>
        <family val="2"/>
      </rPr>
      <t xml:space="preserve">Source: Statistics Canada. </t>
    </r>
    <r>
      <rPr>
        <u/>
        <sz val="11"/>
        <color indexed="12"/>
        <rFont val="Arial"/>
        <family val="2"/>
      </rPr>
      <t>Table 33-10-0102-01</t>
    </r>
    <r>
      <rPr>
        <sz val="11"/>
        <rFont val="Arial"/>
        <family val="2"/>
      </rPr>
      <t xml:space="preserve"> Accommodation services, summary statistics</t>
    </r>
  </si>
  <si>
    <t>Expenditure</t>
  </si>
  <si>
    <t>Accommodation</t>
  </si>
  <si>
    <t>TOTAL EXPENDITURES</t>
  </si>
  <si>
    <t>Vehicle rental</t>
  </si>
  <si>
    <t>Vehicle operation (including gas and repairs)</t>
  </si>
  <si>
    <t>Local transportation</t>
  </si>
  <si>
    <t>Transportation fares (plane, bus, et cetera)</t>
  </si>
  <si>
    <t>Food and beverage, in restaurants and bars</t>
  </si>
  <si>
    <t>Food and beverage, in stores during trip</t>
  </si>
  <si>
    <t>Entertainment</t>
  </si>
  <si>
    <t>Clothing</t>
  </si>
  <si>
    <t>Other expenditures</t>
  </si>
  <si>
    <t>.. : not available for a specific reference period</t>
  </si>
  <si>
    <r>
      <rPr>
        <sz val="11"/>
        <rFont val="Arial"/>
        <family val="2"/>
      </rPr>
      <t xml:space="preserve">Source: Statistics Canada. Travel Survey of Residents of Canada, </t>
    </r>
    <r>
      <rPr>
        <u/>
        <sz val="11"/>
        <color indexed="12"/>
        <rFont val="Arial"/>
        <family val="2"/>
      </rPr>
      <t>Table 24-10-0024-01</t>
    </r>
    <r>
      <rPr>
        <sz val="11"/>
        <rFont val="Arial"/>
        <family val="2"/>
      </rPr>
      <t xml:space="preserve"> Type of expenditures made by Canadian residents, by province visited and visit duration</t>
    </r>
  </si>
  <si>
    <t>TRAVEL SURVEY OF CANADIAN RESIDENTS - TYPE OF EXPENDITURES</t>
  </si>
  <si>
    <r>
      <rPr>
        <sz val="11"/>
        <rFont val="Arial"/>
        <family val="2"/>
      </rPr>
      <t xml:space="preserve">Source: Statistics Canada. </t>
    </r>
    <r>
      <rPr>
        <u/>
        <sz val="11"/>
        <color indexed="12"/>
        <rFont val="Arial"/>
        <family val="2"/>
      </rPr>
      <t>Table 16-10-0048-01</t>
    </r>
    <r>
      <rPr>
        <sz val="11"/>
        <rFont val="Arial"/>
        <family val="2"/>
      </rPr>
      <t xml:space="preserve"> - Manufacturing sales by industry and province, monthly</t>
    </r>
  </si>
  <si>
    <t>Light Fuel Oil</t>
  </si>
  <si>
    <r>
      <rPr>
        <sz val="11"/>
        <rFont val="Arial"/>
        <family val="2"/>
      </rPr>
      <t xml:space="preserve">Source: Statistics Canada. </t>
    </r>
    <r>
      <rPr>
        <u/>
        <sz val="11"/>
        <color indexed="12"/>
        <rFont val="Arial"/>
        <family val="2"/>
      </rPr>
      <t>Table 18-10-0001-01</t>
    </r>
    <r>
      <rPr>
        <sz val="11"/>
        <rFont val="Arial"/>
        <family val="2"/>
      </rPr>
      <t xml:space="preserve"> Monthly average retail prices for gasoline and fuel oil, by geography</t>
    </r>
  </si>
  <si>
    <r>
      <rPr>
        <sz val="11"/>
        <rFont val="Arial"/>
        <family val="2"/>
      </rPr>
      <t xml:space="preserve">Source: Statistics Canada. </t>
    </r>
    <r>
      <rPr>
        <u/>
        <sz val="11"/>
        <color indexed="12"/>
        <rFont val="Arial"/>
        <family val="2"/>
      </rPr>
      <t>Table 36-10-0225-01</t>
    </r>
    <r>
      <rPr>
        <sz val="11"/>
        <rFont val="Arial"/>
        <family val="2"/>
      </rPr>
      <t xml:space="preserve"> Detailed household final consumption expenditure, provincial and territorial, annual</t>
    </r>
  </si>
  <si>
    <r>
      <rPr>
        <sz val="11"/>
        <rFont val="Arial"/>
        <family val="2"/>
      </rPr>
      <t xml:space="preserve">Source: Statistics Canada. </t>
    </r>
    <r>
      <rPr>
        <u/>
        <sz val="11"/>
        <color indexed="12"/>
        <rFont val="Arial"/>
        <family val="2"/>
      </rPr>
      <t>Table 14-10-0204-01</t>
    </r>
    <r>
      <rPr>
        <sz val="11"/>
        <rFont val="Arial"/>
        <family val="2"/>
      </rPr>
      <t xml:space="preserve"> Average weekly earnings by industry, annual</t>
    </r>
  </si>
  <si>
    <t>2018/19</t>
  </si>
  <si>
    <r>
      <rPr>
        <sz val="11"/>
        <rFont val="Arial"/>
        <family val="2"/>
      </rPr>
      <t xml:space="preserve">Source: Statistics Canada. </t>
    </r>
    <r>
      <rPr>
        <u/>
        <sz val="11"/>
        <color indexed="12"/>
        <rFont val="Arial"/>
        <family val="2"/>
      </rPr>
      <t>Table 35-10-0177-01</t>
    </r>
    <r>
      <rPr>
        <sz val="11"/>
        <rFont val="Arial"/>
        <family val="2"/>
      </rPr>
      <t xml:space="preserve"> Incident-based crime statistics, by detailed violations, Canada, provinces, territories and Census Metropolitan Areas</t>
    </r>
  </si>
  <si>
    <t>* Total fertility rate is an estimate of the average number of live births a female can be expected to have in her lifetime, based on the age-specific fertility rates (ASFR) of a given year. The total fertility rate (TFR) = SUM of single year of age-specific fertility rates.</t>
  </si>
  <si>
    <r>
      <rPr>
        <sz val="11"/>
        <rFont val="Arial"/>
        <family val="2"/>
      </rPr>
      <t xml:space="preserve">Source: Statistics Canada. </t>
    </r>
    <r>
      <rPr>
        <u/>
        <sz val="11"/>
        <color indexed="12"/>
        <rFont val="Arial"/>
        <family val="2"/>
      </rPr>
      <t>Table 13-10-0418-01</t>
    </r>
    <r>
      <rPr>
        <sz val="11"/>
        <rFont val="Arial"/>
        <family val="2"/>
      </rPr>
      <t xml:space="preserve"> Crude birth rate, age-specific fertility rates and total fertility rate (live births)</t>
    </r>
  </si>
  <si>
    <t>2014/2016</t>
  </si>
  <si>
    <r>
      <t>Table 13-10-0140-01</t>
    </r>
    <r>
      <rPr>
        <sz val="11"/>
        <rFont val="Arial"/>
        <family val="2"/>
      </rPr>
      <t xml:space="preserve"> Life expectancy and other elements of the life table, Prince Edward Island and the territories</t>
    </r>
  </si>
  <si>
    <r>
      <t>Table 13-10-0114-01</t>
    </r>
    <r>
      <rPr>
        <sz val="11"/>
        <rFont val="Arial"/>
        <family val="2"/>
      </rPr>
      <t xml:space="preserve"> Life expectancy and other elements of the life table, Canada, all provinces except Prince Edward Island</t>
    </r>
  </si>
  <si>
    <r>
      <rPr>
        <sz val="11"/>
        <rFont val="Arial"/>
        <family val="2"/>
      </rPr>
      <t xml:space="preserve">Source: Statistics Canada. </t>
    </r>
    <r>
      <rPr>
        <u/>
        <sz val="11"/>
        <color indexed="12"/>
        <rFont val="Arial"/>
        <family val="2"/>
      </rPr>
      <t>Table 13-10-0800-01</t>
    </r>
    <r>
      <rPr>
        <sz val="11"/>
        <rFont val="Arial"/>
        <family val="2"/>
      </rPr>
      <t xml:space="preserve"> Deaths and mortality rate (age standardization using 2011 population), by selected grouped causes</t>
    </r>
  </si>
  <si>
    <t>FY 2017/18</t>
  </si>
  <si>
    <t>Advisory Council on the Status of Women</t>
  </si>
  <si>
    <t>Department of Rural and Regional Development</t>
  </si>
  <si>
    <r>
      <t>Table 14-10-0202-01</t>
    </r>
    <r>
      <rPr>
        <sz val="11"/>
        <rFont val="Arial"/>
        <family val="2"/>
      </rPr>
      <t xml:space="preserve"> Employment by industry, annual</t>
    </r>
  </si>
  <si>
    <r>
      <t>Table 14-10-0204-01</t>
    </r>
    <r>
      <rPr>
        <sz val="11"/>
        <rFont val="Arial"/>
        <family val="2"/>
      </rPr>
      <t xml:space="preserve"> Average weekly earnings by industry, annual</t>
    </r>
  </si>
  <si>
    <t>r: revised data   n.a.:   data not available.</t>
  </si>
  <si>
    <r>
      <t xml:space="preserve">                              Respite beds</t>
    </r>
    <r>
      <rPr>
        <i/>
        <vertAlign val="superscript"/>
        <sz val="8"/>
        <rFont val="Arial"/>
        <family val="2"/>
      </rPr>
      <t>(5)</t>
    </r>
  </si>
  <si>
    <r>
      <t xml:space="preserve">     Other institutions:</t>
    </r>
    <r>
      <rPr>
        <i/>
        <vertAlign val="superscript"/>
        <sz val="11"/>
        <rFont val="Arial"/>
        <family val="2"/>
      </rPr>
      <t>(6)</t>
    </r>
  </si>
  <si>
    <r>
      <t xml:space="preserve">         Prince Edward Home </t>
    </r>
    <r>
      <rPr>
        <i/>
        <vertAlign val="superscript"/>
        <sz val="10"/>
        <rFont val="Arial"/>
        <family val="2"/>
      </rPr>
      <t>(7)</t>
    </r>
  </si>
  <si>
    <t>Agri-Stability</t>
  </si>
  <si>
    <t>Agri-Invest</t>
  </si>
  <si>
    <r>
      <rPr>
        <sz val="11"/>
        <rFont val="Arial"/>
        <family val="2"/>
      </rPr>
      <t xml:space="preserve">Source: Statistics Canada. </t>
    </r>
    <r>
      <rPr>
        <u/>
        <sz val="11"/>
        <color indexed="12"/>
        <rFont val="Arial"/>
        <family val="2"/>
      </rPr>
      <t>Table  32-10-0045-01</t>
    </r>
    <r>
      <rPr>
        <sz val="11"/>
        <rFont val="Arial"/>
        <family val="2"/>
      </rPr>
      <t xml:space="preserve"> - Farm cash receipts, annual</t>
    </r>
  </si>
  <si>
    <r>
      <rPr>
        <sz val="11"/>
        <rFont val="Arial"/>
        <family val="2"/>
      </rPr>
      <t xml:space="preserve">Source: Statistics Canada. </t>
    </r>
    <r>
      <rPr>
        <u/>
        <sz val="11"/>
        <color indexed="12"/>
        <rFont val="Arial"/>
        <family val="2"/>
      </rPr>
      <t>Table 32-10-0052-01</t>
    </r>
    <r>
      <rPr>
        <sz val="11"/>
        <rFont val="Arial"/>
        <family val="2"/>
      </rPr>
      <t xml:space="preserve"> - Net farm income</t>
    </r>
  </si>
  <si>
    <r>
      <t>2017</t>
    </r>
    <r>
      <rPr>
        <vertAlign val="superscript"/>
        <sz val="11"/>
        <rFont val="Arial"/>
        <family val="2"/>
      </rPr>
      <t>(r)</t>
    </r>
  </si>
  <si>
    <r>
      <t xml:space="preserve">Machinery &amp; Equipment </t>
    </r>
    <r>
      <rPr>
        <b/>
        <vertAlign val="superscript"/>
        <sz val="12"/>
        <rFont val="Arial"/>
        <family val="2"/>
      </rPr>
      <t>(1)</t>
    </r>
  </si>
  <si>
    <r>
      <rPr>
        <sz val="11"/>
        <rFont val="Arial"/>
        <family val="2"/>
      </rPr>
      <t xml:space="preserve">Source: Statistics Canada. </t>
    </r>
    <r>
      <rPr>
        <u/>
        <sz val="11"/>
        <color indexed="12"/>
        <rFont val="Arial"/>
        <family val="2"/>
      </rPr>
      <t>Table 32-10-0050-01</t>
    </r>
    <r>
      <rPr>
        <sz val="11"/>
        <rFont val="Arial"/>
        <family val="2"/>
      </rPr>
      <t xml:space="preserve"> Value of farm capital at July 1</t>
    </r>
  </si>
  <si>
    <r>
      <rPr>
        <sz val="11"/>
        <rFont val="Arial"/>
        <family val="2"/>
      </rPr>
      <t xml:space="preserve">Source: Statistics Canada. </t>
    </r>
    <r>
      <rPr>
        <u/>
        <sz val="11"/>
        <color indexed="12"/>
        <rFont val="Arial"/>
        <family val="2"/>
      </rPr>
      <t>Table 32-10-0051-01</t>
    </r>
    <r>
      <rPr>
        <sz val="11"/>
        <rFont val="Arial"/>
        <family val="2"/>
      </rPr>
      <t xml:space="preserve"> Farm Debt Outstanding, classified by lender</t>
    </r>
  </si>
  <si>
    <r>
      <rPr>
        <sz val="11"/>
        <rFont val="Arial"/>
        <family val="2"/>
      </rPr>
      <t xml:space="preserve">Source: Statistics Canada. </t>
    </r>
    <r>
      <rPr>
        <sz val="11"/>
        <color indexed="12"/>
        <rFont val="Arial"/>
        <family val="2"/>
      </rPr>
      <t>Table 32-10-0107-01</t>
    </r>
    <r>
      <rPr>
        <sz val="11"/>
        <rFont val="Arial"/>
        <family val="2"/>
      </rPr>
      <t xml:space="preserve"> Aquaculture, production and value</t>
    </r>
  </si>
  <si>
    <t>2018</t>
  </si>
  <si>
    <t>2015/2017</t>
  </si>
  <si>
    <t>2011*</t>
  </si>
  <si>
    <t>2016*</t>
  </si>
  <si>
    <t>* Total Population does not equal the Census of Population total. Residents of collective dwellings were not eligible to receive the 2016 Census of Population long form and thus are not represented in the Agriculture–Population Linkage database.</t>
  </si>
  <si>
    <t>Total capital value ($ '000)</t>
  </si>
  <si>
    <t>Subsidies</t>
  </si>
  <si>
    <r>
      <t xml:space="preserve">     Chronic obstructive pulmonary disease (COPD)</t>
    </r>
    <r>
      <rPr>
        <i/>
        <vertAlign val="superscript"/>
        <sz val="10"/>
        <rFont val="Arial"/>
        <family val="2"/>
      </rPr>
      <t>(1)</t>
    </r>
  </si>
  <si>
    <r>
      <t xml:space="preserve">1 </t>
    </r>
    <r>
      <rPr>
        <sz val="9"/>
        <rFont val="Arial"/>
        <family val="2"/>
      </rPr>
      <t>35 years and over</t>
    </r>
  </si>
  <si>
    <t>Perceived Health, Very Good or Excellent</t>
  </si>
  <si>
    <t>Has Regular Healthcare Provider</t>
  </si>
  <si>
    <t xml:space="preserve">Physical Activity, 150 mins per week (18 and over) </t>
  </si>
  <si>
    <t>Current Smoker</t>
  </si>
  <si>
    <r>
      <t xml:space="preserve">Heavy Drinking </t>
    </r>
    <r>
      <rPr>
        <vertAlign val="superscript"/>
        <sz val="11"/>
        <rFont val="Arial"/>
        <family val="2"/>
      </rPr>
      <t>(2)</t>
    </r>
  </si>
  <si>
    <r>
      <t xml:space="preserve">Fruit and Vegetable Consumption </t>
    </r>
    <r>
      <rPr>
        <vertAlign val="superscript"/>
        <sz val="11"/>
        <rFont val="Arial"/>
        <family val="2"/>
      </rPr>
      <t>(3)</t>
    </r>
  </si>
  <si>
    <r>
      <rPr>
        <vertAlign val="superscript"/>
        <sz val="9"/>
        <rFont val="Arial"/>
        <family val="2"/>
      </rPr>
      <t>2</t>
    </r>
    <r>
      <rPr>
        <sz val="9"/>
        <rFont val="Arial"/>
        <family val="2"/>
      </rPr>
      <t xml:space="preserve"> 5 or more drinks (males) or 4 or more drinks (females) on one occasion, at least once a month in the past year</t>
    </r>
  </si>
  <si>
    <r>
      <t>3</t>
    </r>
    <r>
      <rPr>
        <sz val="9"/>
        <rFont val="Arial"/>
        <family val="2"/>
      </rPr>
      <t xml:space="preserve"> Fruit and vegetable consumption, 5 times or more per day</t>
    </r>
  </si>
  <si>
    <t>Overweight, Self-reported (18 and over)</t>
  </si>
  <si>
    <t>Obese, Self-reported (18 and over)</t>
  </si>
  <si>
    <r>
      <t>Table 13-10-0096-01</t>
    </r>
    <r>
      <rPr>
        <sz val="11"/>
        <rFont val="Arial"/>
        <family val="2"/>
      </rPr>
      <t xml:space="preserve"> - Health characteristics, annual estimates</t>
    </r>
  </si>
  <si>
    <r>
      <t xml:space="preserve">2019 </t>
    </r>
    <r>
      <rPr>
        <b/>
        <vertAlign val="superscript"/>
        <sz val="12"/>
        <rFont val="Arial"/>
        <family val="2"/>
      </rPr>
      <t>(p)</t>
    </r>
  </si>
  <si>
    <r>
      <t xml:space="preserve">2018 </t>
    </r>
    <r>
      <rPr>
        <b/>
        <vertAlign val="superscript"/>
        <sz val="12"/>
        <rFont val="Arial"/>
        <family val="2"/>
      </rPr>
      <t>(r)</t>
    </r>
  </si>
  <si>
    <r>
      <t xml:space="preserve">2018 </t>
    </r>
    <r>
      <rPr>
        <vertAlign val="superscript"/>
        <sz val="11"/>
        <rFont val="Arial"/>
        <family val="2"/>
      </rPr>
      <t>(r)</t>
    </r>
  </si>
  <si>
    <r>
      <t>Table 17-10-0139-01</t>
    </r>
    <r>
      <rPr>
        <u/>
        <sz val="11"/>
        <rFont val="Arial"/>
        <family val="2"/>
      </rPr>
      <t xml:space="preserve"> - Population estimates, July 1, by census division, 2016 boundaries</t>
    </r>
  </si>
  <si>
    <r>
      <t>Table 17-10-0140-01</t>
    </r>
    <r>
      <rPr>
        <u/>
        <sz val="11"/>
        <rFont val="Arial"/>
        <family val="2"/>
      </rPr>
      <t xml:space="preserve"> - Components of population change by census division, 2016 boundaries</t>
    </r>
  </si>
  <si>
    <t>n.a.: data not available, r: revised, p: preliminary</t>
  </si>
  <si>
    <r>
      <t xml:space="preserve">2017-18 </t>
    </r>
    <r>
      <rPr>
        <vertAlign val="superscript"/>
        <sz val="11"/>
        <rFont val="Arial"/>
        <family val="2"/>
      </rPr>
      <t>(r)</t>
    </r>
  </si>
  <si>
    <t>2005-06</t>
  </si>
  <si>
    <t>2006-07</t>
  </si>
  <si>
    <t>2007-08</t>
  </si>
  <si>
    <t>2009-10</t>
  </si>
  <si>
    <t>2010-11</t>
  </si>
  <si>
    <t>2011-12</t>
  </si>
  <si>
    <r>
      <t>2019</t>
    </r>
    <r>
      <rPr>
        <b/>
        <vertAlign val="superscript"/>
        <sz val="12"/>
        <rFont val="Arial"/>
        <family val="2"/>
      </rPr>
      <t>(p)</t>
    </r>
  </si>
  <si>
    <r>
      <t>2018</t>
    </r>
    <r>
      <rPr>
        <b/>
        <vertAlign val="superscript"/>
        <sz val="12"/>
        <rFont val="Arial"/>
        <family val="2"/>
      </rPr>
      <t>(r)</t>
    </r>
  </si>
  <si>
    <r>
      <t>2018</t>
    </r>
    <r>
      <rPr>
        <b/>
        <vertAlign val="superscript"/>
        <sz val="12"/>
        <rFont val="Arial"/>
        <family val="2"/>
      </rPr>
      <t xml:space="preserve"> (r)</t>
    </r>
  </si>
  <si>
    <r>
      <t xml:space="preserve">  2017</t>
    </r>
    <r>
      <rPr>
        <vertAlign val="superscript"/>
        <sz val="11"/>
        <rFont val="Arial"/>
        <family val="2"/>
      </rPr>
      <t xml:space="preserve"> (r)</t>
    </r>
  </si>
  <si>
    <r>
      <t xml:space="preserve">  2018</t>
    </r>
    <r>
      <rPr>
        <vertAlign val="superscript"/>
        <sz val="11"/>
        <rFont val="Arial"/>
        <family val="2"/>
      </rPr>
      <t xml:space="preserve"> (r)</t>
    </r>
  </si>
  <si>
    <r>
      <rPr>
        <sz val="11"/>
        <rFont val="Arial"/>
        <family val="2"/>
      </rPr>
      <t xml:space="preserve">Source: Statistics Canada. </t>
    </r>
    <r>
      <rPr>
        <sz val="11"/>
        <color indexed="12"/>
        <rFont val="Arial"/>
        <family val="2"/>
      </rPr>
      <t>Table 14-10-0327-01</t>
    </r>
    <r>
      <rPr>
        <sz val="11"/>
        <rFont val="Arial"/>
        <family val="2"/>
      </rPr>
      <t xml:space="preserve"> Labour force characteristics by sex and detailed age group, annual</t>
    </r>
  </si>
  <si>
    <t>Components may not sum to total due to rounding.</t>
  </si>
  <si>
    <t xml:space="preserve">     Wholesale and Retail Trade</t>
  </si>
  <si>
    <r>
      <t>2017</t>
    </r>
    <r>
      <rPr>
        <vertAlign val="superscript"/>
        <sz val="11"/>
        <rFont val="Arial"/>
        <family val="2"/>
      </rPr>
      <t xml:space="preserve"> (r)</t>
    </r>
  </si>
  <si>
    <r>
      <t>2018</t>
    </r>
    <r>
      <rPr>
        <vertAlign val="superscript"/>
        <sz val="11"/>
        <rFont val="Arial"/>
        <family val="2"/>
      </rPr>
      <t xml:space="preserve"> (r)</t>
    </r>
  </si>
  <si>
    <r>
      <t>2019</t>
    </r>
    <r>
      <rPr>
        <vertAlign val="superscript"/>
        <sz val="11"/>
        <rFont val="Arial"/>
        <family val="2"/>
      </rPr>
      <t xml:space="preserve"> (p)</t>
    </r>
  </si>
  <si>
    <t>PRINCE EDWARD ISLAND, 2012-2019</t>
  </si>
  <si>
    <t>2012-2019</t>
  </si>
  <si>
    <t>PERSONAL INCOME TAX RETURNS, 2011-2017 TAXATION YEARS</t>
  </si>
  <si>
    <t>ALL RETURNS BY INCOME, 2017 TAXATION YEAR</t>
  </si>
  <si>
    <r>
      <rPr>
        <sz val="11"/>
        <rFont val="Arial"/>
        <family val="2"/>
      </rPr>
      <t xml:space="preserve">Source: Canada Revenue Agency,  </t>
    </r>
    <r>
      <rPr>
        <u/>
        <sz val="11"/>
        <color indexed="12"/>
        <rFont val="Arial"/>
        <family val="2"/>
      </rPr>
      <t>Individual Tax Statistics by Area (ITSA)</t>
    </r>
    <r>
      <rPr>
        <sz val="11"/>
        <rFont val="Arial"/>
        <family val="2"/>
      </rPr>
      <t>, Table 1, 2019 Edition (2017 Tax Year)</t>
    </r>
  </si>
  <si>
    <t>PERSONAL INCOME TAX RETURNS, 2017 TAXATION YEAR</t>
  </si>
  <si>
    <t>Total Tax</t>
  </si>
  <si>
    <t>Payable</t>
  </si>
  <si>
    <t>PERSONAL INCOME TAX RETURNS, 2017 TAXATION YEAR,</t>
  </si>
  <si>
    <t>AND SUMMERSIDE</t>
  </si>
  <si>
    <t>TOBACCO, ALCOHOL</t>
  </si>
  <si>
    <t>AND CANNABIS</t>
  </si>
  <si>
    <t>Belgium</t>
  </si>
  <si>
    <t>Korea, South</t>
  </si>
  <si>
    <t>North Carolina</t>
  </si>
  <si>
    <t>Indiana</t>
  </si>
  <si>
    <t>Others*</t>
  </si>
  <si>
    <t>"Others" includes mobile homes, cottages, minor singles</t>
  </si>
  <si>
    <t>BY YEAR AND QUARTER, UNADJUSTED, CURRENT DOLLARS</t>
  </si>
  <si>
    <t>Row and apartment structures of three units and over</t>
  </si>
  <si>
    <r>
      <t>Table  32-10-0200-01</t>
    </r>
    <r>
      <rPr>
        <sz val="11"/>
        <rFont val="Arial"/>
        <family val="2"/>
      </rPr>
      <t xml:space="preserve"> Hogs statistics, supply and disposition of hogs</t>
    </r>
  </si>
  <si>
    <t>SUPPLY AND DISPOSITION OF MINK, 2010-2018</t>
  </si>
  <si>
    <t>BY VISIT DURATION, PRINCE EDWARD ISLAND, 2015 - 2017</t>
  </si>
  <si>
    <t>Note:   Data apply to vehicles with valid license plates only and registered within the calendar year.</t>
  </si>
  <si>
    <t>2019/20</t>
  </si>
  <si>
    <t>2018-19</t>
  </si>
  <si>
    <t xml:space="preserve">   Other Property Crime (not listed above)</t>
  </si>
  <si>
    <t xml:space="preserve">   Other Violent Violations (not listed above)</t>
  </si>
  <si>
    <t>2016/2018</t>
  </si>
  <si>
    <t>FISCAL YEARS ENDING MARCH 31, 2016, 2017, 2018 AND 2019</t>
  </si>
  <si>
    <t>FY 2018/19</t>
  </si>
  <si>
    <t>Agriculture and Land</t>
  </si>
  <si>
    <t>Cannabis Management Corporation</t>
  </si>
  <si>
    <t>Economic Growth, Tourism and Culture</t>
  </si>
  <si>
    <t>Education and Lifelong Learning</t>
  </si>
  <si>
    <t>Environment, Water and Climate Change</t>
  </si>
  <si>
    <t>Fisheries and Communities</t>
  </si>
  <si>
    <t>Social Development and Housing</t>
  </si>
  <si>
    <r>
      <t>2019</t>
    </r>
    <r>
      <rPr>
        <vertAlign val="superscript"/>
        <sz val="11"/>
        <rFont val="Arial"/>
        <family val="2"/>
      </rPr>
      <t>(p)</t>
    </r>
  </si>
  <si>
    <r>
      <t>2018</t>
    </r>
    <r>
      <rPr>
        <vertAlign val="superscript"/>
        <sz val="11"/>
        <rFont val="Arial"/>
        <family val="2"/>
      </rPr>
      <t>(r)</t>
    </r>
  </si>
  <si>
    <t>CAPITAL VALUE OF ALL FARMS, 2003-2019</t>
  </si>
  <si>
    <t xml:space="preserve">   Local, municipal, regional</t>
  </si>
  <si>
    <t xml:space="preserve">     and aboriginal public administration</t>
  </si>
  <si>
    <r>
      <t>2019</t>
    </r>
    <r>
      <rPr>
        <b/>
        <vertAlign val="superscript"/>
        <sz val="12"/>
        <rFont val="Arial"/>
        <family val="2"/>
      </rPr>
      <t>(p)*</t>
    </r>
  </si>
  <si>
    <t>* 2019 average for January to November. December 2019 data not available at time of printing.</t>
  </si>
  <si>
    <t>r: revised data   p: preliminary data   n/a: not available</t>
  </si>
  <si>
    <t>(*) 2019 data provided by P.E.I. Department of Fisheries and Communities</t>
  </si>
  <si>
    <t>Adult Education</t>
  </si>
  <si>
    <t>Total offences</t>
  </si>
  <si>
    <t>Total Inmate Days - Adult Custody</t>
  </si>
  <si>
    <t>Total Resident Days - Youth Custody</t>
  </si>
  <si>
    <t xml:space="preserve">   Total Criminal Code</t>
  </si>
  <si>
    <t xml:space="preserve">      Criminal Code (without traffic)</t>
  </si>
  <si>
    <t xml:space="preserve">         Crimes against the person</t>
  </si>
  <si>
    <t xml:space="preserve">         Crimes against property</t>
  </si>
  <si>
    <t xml:space="preserve">         Administration of justice</t>
  </si>
  <si>
    <t xml:space="preserve">         Other Criminal Code</t>
  </si>
  <si>
    <t xml:space="preserve">      Criminal Code traffic</t>
  </si>
  <si>
    <t>Adult Criminal Courts</t>
  </si>
  <si>
    <t>Other Federal Statutes</t>
  </si>
  <si>
    <t>Youth Courts</t>
  </si>
  <si>
    <r>
      <rPr>
        <sz val="11"/>
        <rFont val="Arial"/>
        <family val="2"/>
      </rPr>
      <t xml:space="preserve">Statistics Canada. </t>
    </r>
    <r>
      <rPr>
        <u/>
        <sz val="11"/>
        <color indexed="12"/>
        <rFont val="Arial"/>
        <family val="2"/>
      </rPr>
      <t>Table 35-10-0027-01</t>
    </r>
    <r>
      <rPr>
        <sz val="11"/>
        <rFont val="Arial"/>
        <family val="2"/>
      </rPr>
      <t xml:space="preserve"> Adult criminal courts, number of cases and charges by type of decision</t>
    </r>
  </si>
  <si>
    <r>
      <rPr>
        <sz val="11"/>
        <rFont val="Arial"/>
        <family val="2"/>
      </rPr>
      <t xml:space="preserve">Statistics Canada. </t>
    </r>
    <r>
      <rPr>
        <u/>
        <sz val="11"/>
        <color indexed="12"/>
        <rFont val="Arial"/>
        <family val="2"/>
      </rPr>
      <t>Table 35-10-0038-01</t>
    </r>
    <r>
      <rPr>
        <sz val="11"/>
        <rFont val="Arial"/>
        <family val="2"/>
      </rPr>
      <t xml:space="preserve"> Youth courts, number of cases and charges by type of decision</t>
    </r>
  </si>
  <si>
    <t>In-province      (458 beds) (2)</t>
  </si>
  <si>
    <t>Average number of 2018/19 physician services per capita equals 10.6.</t>
  </si>
  <si>
    <t>Provincial GHG Total</t>
  </si>
  <si>
    <t>Oil and Gas</t>
  </si>
  <si>
    <t>Electricity</t>
  </si>
  <si>
    <t>Transportation</t>
  </si>
  <si>
    <t>Heavy Industry</t>
  </si>
  <si>
    <t>Buildings</t>
  </si>
  <si>
    <t>Agriculture</t>
  </si>
  <si>
    <t>Waste</t>
  </si>
  <si>
    <t>Light Manufacturing, Construction, and Forest Resources</t>
  </si>
  <si>
    <t>Totals may not add up due to rounding.</t>
  </si>
  <si>
    <t>Estimates presented here are under continual improvement.  Historical emissions may be change in future publications as new data becomes available and methods and models are refined and improved.</t>
  </si>
  <si>
    <t xml:space="preserve">Emission estimates for Solid Waste include emissions from municipal solid waste landfills, wood waste landfills and municipal solid waste composting. </t>
  </si>
  <si>
    <r>
      <t>GREENHOUSE GAS EMISSIONS (Mt CO</t>
    </r>
    <r>
      <rPr>
        <b/>
        <vertAlign val="superscript"/>
        <sz val="14"/>
        <rFont val="Arial"/>
        <family val="2"/>
      </rPr>
      <t>2</t>
    </r>
    <r>
      <rPr>
        <b/>
        <sz val="14"/>
        <rFont val="Arial"/>
        <family val="2"/>
      </rPr>
      <t xml:space="preserve"> eq)</t>
    </r>
  </si>
  <si>
    <r>
      <rPr>
        <sz val="11"/>
        <rFont val="Arial"/>
        <family val="2"/>
      </rPr>
      <t xml:space="preserve">Source: Environment and Climate Change Canada Data. </t>
    </r>
    <r>
      <rPr>
        <u/>
        <sz val="11"/>
        <color indexed="12"/>
        <rFont val="Arial"/>
        <family val="2"/>
      </rPr>
      <t>Canada's official greenhouse gas inventory.</t>
    </r>
  </si>
  <si>
    <r>
      <t>0  indicates emissions of less than 0.0005 Mt CO</t>
    </r>
    <r>
      <rPr>
        <vertAlign val="subscript"/>
        <sz val="10"/>
        <rFont val="Arial"/>
        <family val="2"/>
      </rPr>
      <t>2</t>
    </r>
    <r>
      <rPr>
        <sz val="10"/>
        <rFont val="Arial"/>
        <family val="2"/>
      </rPr>
      <t xml:space="preserve"> eq; truncated due to rounding</t>
    </r>
  </si>
  <si>
    <t>TABLE 118</t>
  </si>
  <si>
    <t>TABLE 115</t>
  </si>
  <si>
    <t>GREENHOUSE GAS EMISSIONS PER CAPITA</t>
  </si>
  <si>
    <t>TABLE 119</t>
  </si>
  <si>
    <t>TABLE 117B</t>
  </si>
  <si>
    <t>TABLE 117A</t>
  </si>
  <si>
    <t>TABLE 116</t>
  </si>
  <si>
    <t>POPULATION AS OF JULY 1, 2012-2020</t>
  </si>
  <si>
    <r>
      <t xml:space="preserve">2020 </t>
    </r>
    <r>
      <rPr>
        <b/>
        <vertAlign val="superscript"/>
        <sz val="12"/>
        <rFont val="Arial"/>
        <family val="2"/>
      </rPr>
      <t>(p)</t>
    </r>
  </si>
  <si>
    <r>
      <t xml:space="preserve">2019 </t>
    </r>
    <r>
      <rPr>
        <b/>
        <vertAlign val="superscript"/>
        <sz val="12"/>
        <rFont val="Arial"/>
        <family val="2"/>
      </rPr>
      <t>(r)</t>
    </r>
  </si>
  <si>
    <t>TWENTY-FIVE YEARS OF POPULATION GROWTH, CANADA, PROVINCES AND TERRITORIES, 1995-2020</t>
  </si>
  <si>
    <t>POPULATION AND COMPONENTS OF GROWTH, 2005-2020</t>
  </si>
  <si>
    <r>
      <t xml:space="preserve">2020 </t>
    </r>
    <r>
      <rPr>
        <vertAlign val="superscript"/>
        <sz val="11"/>
        <rFont val="Arial"/>
        <family val="2"/>
      </rPr>
      <t>(p)</t>
    </r>
  </si>
  <si>
    <r>
      <t xml:space="preserve">2019 </t>
    </r>
    <r>
      <rPr>
        <vertAlign val="superscript"/>
        <sz val="11"/>
        <rFont val="Arial"/>
        <family val="2"/>
      </rPr>
      <t>(r)</t>
    </r>
  </si>
  <si>
    <r>
      <t xml:space="preserve">migration - residual. Example: Population </t>
    </r>
    <r>
      <rPr>
        <vertAlign val="subscript"/>
        <sz val="11"/>
        <rFont val="Arial"/>
        <family val="2"/>
      </rPr>
      <t xml:space="preserve">t(2020) </t>
    </r>
    <r>
      <rPr>
        <sz val="11"/>
        <rFont val="Arial"/>
        <family val="2"/>
      </rPr>
      <t>= 159,625 = 157,262</t>
    </r>
    <r>
      <rPr>
        <vertAlign val="subscript"/>
        <sz val="11"/>
        <rFont val="Arial"/>
        <family val="2"/>
      </rPr>
      <t>t(2019)</t>
    </r>
    <r>
      <rPr>
        <sz val="11"/>
        <rFont val="Arial"/>
        <family val="2"/>
      </rPr>
      <t xml:space="preserve"> + 1,353 - 1,367 - 462 + 2,082 + 757 - 0.</t>
    </r>
  </si>
  <si>
    <t>POPULATION AND COMPONENTS OF GROWTH, 2010-2020</t>
  </si>
  <si>
    <t>JULY 1, 2019 TO JUNE 30, 2020</t>
  </si>
  <si>
    <r>
      <t>2019-20</t>
    </r>
    <r>
      <rPr>
        <b/>
        <vertAlign val="superscript"/>
        <sz val="12"/>
        <rFont val="Arial"/>
        <family val="2"/>
      </rPr>
      <t>(p)</t>
    </r>
  </si>
  <si>
    <r>
      <t>2018-19</t>
    </r>
    <r>
      <rPr>
        <b/>
        <vertAlign val="superscript"/>
        <sz val="12"/>
        <rFont val="Arial"/>
        <family val="2"/>
      </rPr>
      <t>(r)</t>
    </r>
  </si>
  <si>
    <t xml:space="preserve">MIGRATION TO AND FROM PRINCE EDWARD ISLAND, 2014/15 - 2019/20 </t>
  </si>
  <si>
    <t>COMPONENTS OF MIGRATION, 2004/05 - 2019/20</t>
  </si>
  <si>
    <r>
      <t xml:space="preserve">2019-20 </t>
    </r>
    <r>
      <rPr>
        <vertAlign val="superscript"/>
        <sz val="11"/>
        <rFont val="Arial"/>
        <family val="2"/>
      </rPr>
      <t>(p)</t>
    </r>
  </si>
  <si>
    <r>
      <t xml:space="preserve">2018-19 </t>
    </r>
    <r>
      <rPr>
        <vertAlign val="superscript"/>
        <sz val="11"/>
        <rFont val="Arial"/>
        <family val="2"/>
      </rPr>
      <t>(r)</t>
    </r>
  </si>
  <si>
    <t>POPULATION BY SEX AND AGE GROUPS AS OF JULY 1, 2018-2020</t>
  </si>
  <si>
    <t>PRINCE EDWARD ISLAND, JULY 1, 2016 - 2020</t>
  </si>
  <si>
    <r>
      <t xml:space="preserve">  2020</t>
    </r>
    <r>
      <rPr>
        <vertAlign val="superscript"/>
        <sz val="11"/>
        <rFont val="Arial"/>
        <family val="2"/>
      </rPr>
      <t xml:space="preserve"> (p)</t>
    </r>
  </si>
  <si>
    <r>
      <t xml:space="preserve">  2019</t>
    </r>
    <r>
      <rPr>
        <vertAlign val="superscript"/>
        <sz val="11"/>
        <rFont val="Arial"/>
        <family val="2"/>
      </rPr>
      <t xml:space="preserve"> (r)</t>
    </r>
  </si>
  <si>
    <t>PRINCE EDWARD ISLAND, JULY 1, 2000 - 2020</t>
  </si>
  <si>
    <r>
      <rPr>
        <sz val="11"/>
        <rFont val="Arial"/>
        <family val="2"/>
      </rPr>
      <t>Source: Statistics Canada.</t>
    </r>
    <r>
      <rPr>
        <u/>
        <sz val="11"/>
        <color indexed="12"/>
        <rFont val="Arial"/>
        <family val="2"/>
      </rPr>
      <t xml:space="preserve"> Table 14-10-0393-01</t>
    </r>
    <r>
      <rPr>
        <sz val="11"/>
        <rFont val="Arial"/>
        <family val="2"/>
      </rPr>
      <t xml:space="preserve"> Labour force characteristics, annual </t>
    </r>
  </si>
  <si>
    <t>LABOUR STATISTICS, 2020</t>
  </si>
  <si>
    <t>LABOUR STATISTICS, 2011 - 2020</t>
  </si>
  <si>
    <r>
      <rPr>
        <sz val="11"/>
        <rFont val="Arial"/>
        <family val="2"/>
      </rPr>
      <t xml:space="preserve">Source: Statistics Canada. </t>
    </r>
    <r>
      <rPr>
        <u/>
        <sz val="11"/>
        <color indexed="12"/>
        <rFont val="Arial"/>
        <family val="2"/>
      </rPr>
      <t>Table 14-10-0335-01</t>
    </r>
    <r>
      <rPr>
        <sz val="11"/>
        <rFont val="Arial"/>
        <family val="2"/>
      </rPr>
      <t xml:space="preserve"> Employment by economic regions and occupation, annual</t>
    </r>
  </si>
  <si>
    <t>EMPLOYMENT BY OCCUPATION, 2015-2020</t>
  </si>
  <si>
    <t>LABOUR STATISTICS BY SEX AND AGE GROUP, 2020</t>
  </si>
  <si>
    <t>LABOUR FORCE BY EDUCATIONAL ATTAINMENT, 2013-2020</t>
  </si>
  <si>
    <r>
      <rPr>
        <sz val="11"/>
        <rFont val="Arial"/>
        <family val="2"/>
      </rPr>
      <t xml:space="preserve">Source: Statistics Canada. </t>
    </r>
    <r>
      <rPr>
        <u/>
        <sz val="11"/>
        <color indexed="12"/>
        <rFont val="Arial"/>
        <family val="2"/>
      </rPr>
      <t>Table  33-10-0304-01</t>
    </r>
    <r>
      <rPr>
        <sz val="11"/>
        <rFont val="Arial"/>
        <family val="2"/>
      </rPr>
      <t xml:space="preserve"> - Canadian Business Counts, with employees, December 2020</t>
    </r>
  </si>
  <si>
    <t>LOCATION COUNTS BY INDUSTRY, 2012 - 2020</t>
  </si>
  <si>
    <t>2020 LOCATION COUNTS BY EMPLOYMENT SIZE</t>
  </si>
  <si>
    <t>AVERAGE HOUSEHOLD EXPENDITURES, 2014-2019</t>
  </si>
  <si>
    <t>2018*</t>
  </si>
  <si>
    <t>* starting with the 2017 reference year, the Survey of Household Spending is conducted every two years.</t>
  </si>
  <si>
    <t xml:space="preserve">     Tobacco, alcoholic beverages and cannabis</t>
  </si>
  <si>
    <t>5.8**</t>
  </si>
  <si>
    <t>** two year percentage change</t>
  </si>
  <si>
    <r>
      <t>2020</t>
    </r>
    <r>
      <rPr>
        <b/>
        <vertAlign val="superscript"/>
        <sz val="12"/>
        <rFont val="Arial"/>
        <family val="2"/>
      </rPr>
      <t>(p)</t>
    </r>
  </si>
  <si>
    <t>EMPLOYMENT BY INDUSTRY, 2014-2020</t>
  </si>
  <si>
    <r>
      <t>2020</t>
    </r>
    <r>
      <rPr>
        <b/>
        <vertAlign val="superscript"/>
        <sz val="12"/>
        <rFont val="Arial"/>
        <family val="2"/>
      </rPr>
      <t xml:space="preserve"> (p)</t>
    </r>
  </si>
  <si>
    <t>WAGES, SALARIES AND SUPPLEMENTARY LABOUR INCOME, 2016-2020</t>
  </si>
  <si>
    <t>Training*</t>
  </si>
  <si>
    <t>* Those receiving Training Benefits are also included in the count for Regular Benefits.</t>
  </si>
  <si>
    <t>Total may not equal the sum of components due to rounding.</t>
  </si>
  <si>
    <t>EMPLOYMENT INSURANCE STATISTICS, 2015-2020</t>
  </si>
  <si>
    <t>PERSONS WITH INCOME BY TOTAL INCOME, 2009-2018</t>
  </si>
  <si>
    <t>HOUSEHOLD INCOME, 2011-2019</t>
  </si>
  <si>
    <t>CANADIAN INCOME SURVEY, 2019</t>
  </si>
  <si>
    <t>MARKET BASKET MEASURE (2018 BASE)</t>
  </si>
  <si>
    <t>TOTAL INCOME BY INCOME SOURCE, 2011-2018</t>
  </si>
  <si>
    <t>REAL PROVINCIAL GROSS DOMESTIC PRODUCT, 2015-2019</t>
  </si>
  <si>
    <r>
      <t>2019</t>
    </r>
    <r>
      <rPr>
        <b/>
        <vertAlign val="superscript"/>
        <sz val="12"/>
        <rFont val="Arial"/>
        <family val="2"/>
      </rPr>
      <t xml:space="preserve"> (p)</t>
    </r>
  </si>
  <si>
    <t>PROVINCIAL GROSS DOMESTIC PRODUCT, EXPENDITURE-BASED, 2015-2019</t>
  </si>
  <si>
    <t>PROVINCIAL GROSS DOMESTIC PRODUCT, INCOME-BASED, 2015-2019</t>
  </si>
  <si>
    <t>PERFORMANCE OF GROSS DOMESTIC PRODUCT, 2014-2019</t>
  </si>
  <si>
    <t>MISCELLANEOUS FINANCIAL STATISTICS, 2018-2020</t>
  </si>
  <si>
    <t>ALL-ITEMS CONSUMER PRICE INDEX, 1994-2020</t>
  </si>
  <si>
    <t>CONSUMER PRICE INDEX, 2006-2020</t>
  </si>
  <si>
    <t>INDUSTRIAL PRODUCT PRICE INDEXES, 2006-2020</t>
  </si>
  <si>
    <r>
      <rPr>
        <sz val="11"/>
        <color theme="1"/>
        <rFont val="Arial"/>
        <family val="2"/>
      </rPr>
      <t xml:space="preserve">Source: Statistics Canada. </t>
    </r>
    <r>
      <rPr>
        <u/>
        <sz val="11"/>
        <color indexed="12"/>
        <rFont val="Arial"/>
        <family val="2"/>
      </rPr>
      <t>Table 18-10-0267-01</t>
    </r>
    <r>
      <rPr>
        <sz val="11"/>
        <color theme="1"/>
        <rFont val="Arial"/>
        <family val="2"/>
      </rPr>
      <t xml:space="preserve"> Industrial product price index, by industry, monthly</t>
    </r>
  </si>
  <si>
    <t>Jan 2020=100</t>
  </si>
  <si>
    <t>VALUE OF RETAIL TRADE, 2005-2020</t>
  </si>
  <si>
    <r>
      <t>2019</t>
    </r>
    <r>
      <rPr>
        <vertAlign val="superscript"/>
        <sz val="11"/>
        <rFont val="Arial"/>
        <family val="2"/>
      </rPr>
      <t>(r)</t>
    </r>
  </si>
  <si>
    <r>
      <t>2020</t>
    </r>
    <r>
      <rPr>
        <vertAlign val="superscript"/>
        <sz val="11"/>
        <rFont val="Arial"/>
        <family val="2"/>
      </rPr>
      <t>(p)</t>
    </r>
  </si>
  <si>
    <t>VALUE OF RETAIL TRADE, BY KIND OF BUSINESS, 2015-2020</t>
  </si>
  <si>
    <r>
      <t>2019</t>
    </r>
    <r>
      <rPr>
        <b/>
        <vertAlign val="superscript"/>
        <sz val="12"/>
        <rFont val="Arial"/>
        <family val="2"/>
      </rPr>
      <t>(r)</t>
    </r>
  </si>
  <si>
    <t>TRUCKS</t>
  </si>
  <si>
    <t>PASSENGER CARS</t>
  </si>
  <si>
    <t>North American vehicles are motor vehicles manufactured or assembled in North America. These vehicles may be built</t>
  </si>
  <si>
    <t>by domestic or foreign-owned companies. Imported vehicles are motor vehicles manufactured or assembled overseas</t>
  </si>
  <si>
    <t>and marketed in Canada by domestic or foreign-owned companies.</t>
  </si>
  <si>
    <t>Trucks include minivans, sport-utility vehicles, light and heavy trucks, vans and buses.</t>
  </si>
  <si>
    <t>VALUE  OF NEW MOTOR VEHICLE SALES, 2004-2020</t>
  </si>
  <si>
    <t>NUMBER OF NEW MOTOR VEHICLE SALES, 2004-2020</t>
  </si>
  <si>
    <t>BY PRINCIPAL TRADING AREAS, 2011-2020</t>
  </si>
  <si>
    <t>Spain</t>
  </si>
  <si>
    <t>United Kingdom</t>
  </si>
  <si>
    <t>TO UNITED STATES BY STATE, 2011-2020</t>
  </si>
  <si>
    <t>Virginia</t>
  </si>
  <si>
    <t>Connecticut</t>
  </si>
  <si>
    <t>BY INDUSTRY, 2012-2020</t>
  </si>
  <si>
    <t>Non-Chocolate Confectionery</t>
  </si>
  <si>
    <t>All Other Food Manufacturing</t>
  </si>
  <si>
    <t>MV Body and Trailer Manufacturing</t>
  </si>
  <si>
    <t>BY PRODUCT, 2012-2020</t>
  </si>
  <si>
    <t>Other Heterocyclic Compounds Nes</t>
  </si>
  <si>
    <t>Lobsters, Live, Fresh or Chilled</t>
  </si>
  <si>
    <t>Potatoes - Prepared or Preserved</t>
  </si>
  <si>
    <t>ESTIMATED VALUE OF SHIPMENTS, 2014-2020</t>
  </si>
  <si>
    <t xml:space="preserve">   Total food industries (including fish products)</t>
  </si>
  <si>
    <t xml:space="preserve">       Fish products industry</t>
  </si>
  <si>
    <t xml:space="preserve">   Printing and Publishing</t>
  </si>
  <si>
    <t xml:space="preserve">   Fabricated metal products industries</t>
  </si>
  <si>
    <t xml:space="preserve">   Machinery Industries</t>
  </si>
  <si>
    <t xml:space="preserve">       Bakeries and tortilla manufacturing</t>
  </si>
  <si>
    <t xml:space="preserve">   Miscellaneous manufacturing</t>
  </si>
  <si>
    <t xml:space="preserve">       Beverage and tobacco products</t>
  </si>
  <si>
    <t>r: revised data   p: preliminary data   x: suppressed to meet the confidentiality requirements of the Statistics Act</t>
  </si>
  <si>
    <t>TOTAL INVESTMENT BY TYPE AND INDUSTRY, 2015-2021</t>
  </si>
  <si>
    <r>
      <t xml:space="preserve">2021 </t>
    </r>
    <r>
      <rPr>
        <b/>
        <vertAlign val="superscript"/>
        <sz val="12"/>
        <rFont val="Arial"/>
        <family val="2"/>
      </rPr>
      <t>(i)</t>
    </r>
  </si>
  <si>
    <t>actual expenditures 2015-2019; preliminary actual expenditures 2020; intentions 2021</t>
  </si>
  <si>
    <r>
      <t>PRIVATE INVESTMENT,</t>
    </r>
    <r>
      <rPr>
        <b/>
        <vertAlign val="superscript"/>
        <sz val="14"/>
        <rFont val="Arial"/>
        <family val="2"/>
      </rPr>
      <t xml:space="preserve">  </t>
    </r>
    <r>
      <rPr>
        <b/>
        <sz val="14"/>
        <rFont val="Arial"/>
        <family val="2"/>
      </rPr>
      <t>2012-2021</t>
    </r>
  </si>
  <si>
    <r>
      <t>PUBLIC INVESTMENT,</t>
    </r>
    <r>
      <rPr>
        <b/>
        <vertAlign val="superscript"/>
        <sz val="14"/>
        <rFont val="Arial"/>
        <family val="2"/>
      </rPr>
      <t xml:space="preserve">  </t>
    </r>
    <r>
      <rPr>
        <b/>
        <sz val="14"/>
        <rFont val="Arial"/>
        <family val="2"/>
      </rPr>
      <t>2012-2021</t>
    </r>
  </si>
  <si>
    <r>
      <t xml:space="preserve">   2021 </t>
    </r>
    <r>
      <rPr>
        <vertAlign val="superscript"/>
        <sz val="11"/>
        <rFont val="Arial"/>
        <family val="2"/>
      </rPr>
      <t>(i)</t>
    </r>
  </si>
  <si>
    <r>
      <t xml:space="preserve">   2020 </t>
    </r>
    <r>
      <rPr>
        <vertAlign val="superscript"/>
        <sz val="11"/>
        <rFont val="Arial"/>
        <family val="2"/>
      </rPr>
      <t>(p)</t>
    </r>
  </si>
  <si>
    <r>
      <t xml:space="preserve">   2019 </t>
    </r>
    <r>
      <rPr>
        <vertAlign val="superscript"/>
        <sz val="11"/>
        <rFont val="Arial"/>
        <family val="2"/>
      </rPr>
      <t>(r)</t>
    </r>
  </si>
  <si>
    <t>Notes: Actual expenditures 2012-2019, preliminary actual 2020, intentions 2021</t>
  </si>
  <si>
    <t>1st Quarter 2020</t>
  </si>
  <si>
    <t>2nd Quarter 2020</t>
  </si>
  <si>
    <t>3rd Quarter 2020</t>
  </si>
  <si>
    <t>4th Quarter 2020</t>
  </si>
  <si>
    <t>NON-RESIDENTIAL CONSTRUCTION INVESTMENT, 2011-2020</t>
  </si>
  <si>
    <t>RESIDENTIAL CONSTRUCTION INVESTMENT, 2011-2020</t>
  </si>
  <si>
    <r>
      <t xml:space="preserve">2011 </t>
    </r>
    <r>
      <rPr>
        <vertAlign val="superscript"/>
        <sz val="11"/>
        <rFont val="Arial"/>
        <family val="2"/>
      </rPr>
      <t>(r)</t>
    </r>
  </si>
  <si>
    <r>
      <t xml:space="preserve">2012 </t>
    </r>
    <r>
      <rPr>
        <vertAlign val="superscript"/>
        <sz val="11"/>
        <rFont val="Arial"/>
        <family val="2"/>
      </rPr>
      <t>(r)</t>
    </r>
  </si>
  <si>
    <r>
      <t xml:space="preserve">2013 </t>
    </r>
    <r>
      <rPr>
        <vertAlign val="superscript"/>
        <sz val="11"/>
        <rFont val="Arial"/>
        <family val="2"/>
      </rPr>
      <t>(r)</t>
    </r>
  </si>
  <si>
    <r>
      <t xml:space="preserve">2014 </t>
    </r>
    <r>
      <rPr>
        <vertAlign val="superscript"/>
        <sz val="11"/>
        <rFont val="Arial"/>
        <family val="2"/>
      </rPr>
      <t>(r)</t>
    </r>
  </si>
  <si>
    <r>
      <t xml:space="preserve">2015 </t>
    </r>
    <r>
      <rPr>
        <vertAlign val="superscript"/>
        <sz val="11"/>
        <rFont val="Arial"/>
        <family val="2"/>
      </rPr>
      <t>(r)</t>
    </r>
  </si>
  <si>
    <r>
      <t xml:space="preserve">2016 </t>
    </r>
    <r>
      <rPr>
        <vertAlign val="superscript"/>
        <sz val="11"/>
        <rFont val="Arial"/>
        <family val="2"/>
      </rPr>
      <t>(r)</t>
    </r>
  </si>
  <si>
    <t>BY YEAR AND QUARTER, 2019-2020</t>
  </si>
  <si>
    <t>HOUSING STARTS BY TYPE OF UNIT, 2009-2020</t>
  </si>
  <si>
    <t>ANNUAL VACANCY RATE, 2009-2020</t>
  </si>
  <si>
    <t>AVERAGE MONTHLY APARTMENT RENT, 2009-2020</t>
  </si>
  <si>
    <t>VALUE OF BUILDING PERMITS BY TYPE, 2003-2020</t>
  </si>
  <si>
    <t>BY TYPE OF DWELLING, 2003-2020</t>
  </si>
  <si>
    <t>FARM CASH RECEIPTS, 2012-2020</t>
  </si>
  <si>
    <t>ANNUAL FARM PRODUCT PRICE INDEX, 2012-2020</t>
  </si>
  <si>
    <t>POTATO ACREAGE, PRODUCTION, FARM PRICE AND VALUE, 2001-2020</t>
  </si>
  <si>
    <t>DISPOSITION OF POTATOES, 2011-2019</t>
  </si>
  <si>
    <t>SUPPLY-DISPOSITION OF FARM ANIMALS, 2018-2020</t>
  </si>
  <si>
    <t xml:space="preserve">ESTIMATES OF PRIMARY FOREST PRODUCTION, 2012-2019 </t>
  </si>
  <si>
    <t>Fuelwood</t>
  </si>
  <si>
    <t>AQUACULTURE ECONOMIC STATISTICS, 2014-2019</t>
  </si>
  <si>
    <t>SUMMARY STATISTICS 2015-2019</t>
  </si>
  <si>
    <t>PRINCE EDWARD ISLAND, 2014-2019</t>
  </si>
  <si>
    <r>
      <t xml:space="preserve">2019 </t>
    </r>
    <r>
      <rPr>
        <vertAlign val="superscript"/>
        <sz val="11"/>
        <rFont val="Arial"/>
        <family val="2"/>
      </rPr>
      <t>(p)</t>
    </r>
  </si>
  <si>
    <t>x: suppressed to meet the confidentiality requirements of the Statistics Act</t>
  </si>
  <si>
    <t>2016 - 2020</t>
  </si>
  <si>
    <t>PRINCE EDWARD ISLAND ELECTRICITY STATISTICS, 2013-2020</t>
  </si>
  <si>
    <t>TOTAL ELECTRICITY SUPPLY, 2013-2020</t>
  </si>
  <si>
    <t>OF 500 kWh OF ELECTRICITY, 2013-2020</t>
  </si>
  <si>
    <t>SALES OF REFINED PETROLEUM PRODUCTS, 2013-2020</t>
  </si>
  <si>
    <t>GASOLINE SALES FOR THE FISCAL YEAR ENDED MARCH 31, 2014-2020</t>
  </si>
  <si>
    <t>MOTOR VEHICLE REGISTRATIONS, 2014-2020</t>
  </si>
  <si>
    <t>BY MONTH, 2001-2020</t>
  </si>
  <si>
    <r>
      <rPr>
        <sz val="11"/>
        <rFont val="Arial"/>
        <family val="2"/>
      </rPr>
      <t xml:space="preserve">Source: U.S. Energy Information Administration, April 2021; </t>
    </r>
    <r>
      <rPr>
        <u/>
        <sz val="11"/>
        <color indexed="12"/>
        <rFont val="Arial"/>
        <family val="2"/>
      </rPr>
      <t>www.eia.gov</t>
    </r>
  </si>
  <si>
    <t>IN MAJOR URBAN CENTRES, CANADA, 2010-2020</t>
  </si>
  <si>
    <t>AT SELF-SERVE STATIONS IN MAJOR URBAN CENTRES, CANADA, 2010-2020</t>
  </si>
  <si>
    <t>PRINCE EDWARD ISLAND, BY CANADIAN ECONOMIC SECTOR, 2010 - 2019</t>
  </si>
  <si>
    <t>CANADIAN PROVINCES, 2010 - 2019 (TONNES)</t>
  </si>
  <si>
    <t>CONFEDERATION BRIDGE TWO-WAY CROSSING ESTIMATES, 2017-2020</t>
  </si>
  <si>
    <t>WOOD ISLANDS, P.E.I. TO CARIBOU, N.S. FERRY SERVICE, 2012-2020</t>
  </si>
  <si>
    <t>SOURIS, P.E.I. TO GRINDSTONE, MAGDALEN ISLANDS FERRY SERVICE, 2012-2020</t>
  </si>
  <si>
    <t>PRINCE EDWARD ISLAND, 2016-2020</t>
  </si>
  <si>
    <t>PERSONAL EXPENDITURES ON TRANSPORTATION, 2010 - 2019</t>
  </si>
  <si>
    <t>SCHOOL ENROLMENT, 2014/15 - 2020/21</t>
  </si>
  <si>
    <t>2020/21</t>
  </si>
  <si>
    <t>Note: The University of Prince Edward Island (UPEI) school year runs from May of the first year to April the following year including two summer sessions. Full-time and part-time data for UPEI are recorded as of December 1 of each school year. Summer data are recorded as unique ID numbers registered in the summer sessions. Master’s program and Doctoral program data include both full-time and part-time students. Doctoral programs include enrolments in Ph.D. in Veterinary Medicine, Ph.D. in Education, Ph.D. in Science, and Doctor of Psychology.</t>
  </si>
  <si>
    <t>ENROLMENTS, 2014/15 - 2020/21</t>
  </si>
  <si>
    <t>ENROLMENTS, 2014/15 - 2019/20</t>
  </si>
  <si>
    <t>TOTAL INMATE DAYS, 2015/16 - 2019/20</t>
  </si>
  <si>
    <t>2019-20</t>
  </si>
  <si>
    <t>CRIMINAL COURTS, TOTAL CHARGES 2014/15 - 2018/19</t>
  </si>
  <si>
    <t>CRIME STATISTICS, 2014-2019</t>
  </si>
  <si>
    <t xml:space="preserve">   Sexual Violations Against Children</t>
  </si>
  <si>
    <t>BUSINESS BANKRUPTCIES, 2011-2020</t>
  </si>
  <si>
    <r>
      <rPr>
        <sz val="11"/>
        <rFont val="Arial"/>
        <family val="2"/>
      </rPr>
      <t xml:space="preserve">Innovation, Science and Economic Development Canada, </t>
    </r>
    <r>
      <rPr>
        <u/>
        <sz val="11"/>
        <color indexed="12"/>
        <rFont val="Arial"/>
        <family val="2"/>
      </rPr>
      <t>Historical Insolvency Statistics - North American Industry Classification System (NAICS) Annual</t>
    </r>
    <r>
      <rPr>
        <sz val="11"/>
        <rFont val="Arial"/>
        <family val="2"/>
      </rPr>
      <t>, Open Government.</t>
    </r>
  </si>
  <si>
    <t>VALUE OF LIABILITIES, 2011-2020</t>
  </si>
  <si>
    <t>TOTAL FERTILITY RATE, 2007-2019</t>
  </si>
  <si>
    <t>LIFE EXPECTANCY AT BIRTH IN YEARS, 2004-2019</t>
  </si>
  <si>
    <t>2017/2019</t>
  </si>
  <si>
    <t>AGE-STANDARDIZED MORTALITY RATE, 2011-2019</t>
  </si>
  <si>
    <t xml:space="preserve">Physical Activity, 60 mins per day (ages 12 - 17) </t>
  </si>
  <si>
    <t>Overweight or Obese, Self-reported (ages 12 - 17)</t>
  </si>
  <si>
    <t>PRINCE EDWARD ISLAND, 2016-2019</t>
  </si>
  <si>
    <t>FISCAL YEARS ENDING MARCH 31, 2017, 2018, 2019 AND 2020</t>
  </si>
  <si>
    <t>FY 2019/20</t>
  </si>
  <si>
    <r>
      <rPr>
        <sz val="11"/>
        <rFont val="Arial"/>
        <family val="2"/>
      </rPr>
      <t xml:space="preserve">Source: P.E.I. Department of Finance, </t>
    </r>
    <r>
      <rPr>
        <u/>
        <sz val="11"/>
        <color indexed="12"/>
        <rFont val="Arial"/>
        <family val="2"/>
      </rPr>
      <t>Public Accounts</t>
    </r>
    <r>
      <rPr>
        <sz val="11"/>
        <rFont val="Arial"/>
        <family val="2"/>
      </rPr>
      <t>, volume I, Financial Statements 2017 - 2020.</t>
    </r>
  </si>
  <si>
    <t>Department of Agriculture and Land</t>
  </si>
  <si>
    <t>Public Schools Branch</t>
  </si>
  <si>
    <t>P.E.I. Student Financial Assistance Corporation</t>
  </si>
  <si>
    <t>Interministerial  Women's Secretariat</t>
  </si>
  <si>
    <t>P.E.I. Advisory Council on the Status of Women</t>
  </si>
  <si>
    <t>Department of Fisheries and Communities</t>
  </si>
  <si>
    <t>P.E.I. Marine Science Organization</t>
  </si>
  <si>
    <t>Department of Social Development and Housing</t>
  </si>
  <si>
    <t>P.E.I. Housing Corporation</t>
  </si>
  <si>
    <t>Department of Environment, Water and Climate Change</t>
  </si>
  <si>
    <t>Interest charges on Capital Obligations</t>
  </si>
  <si>
    <t>PROVINCIAL GOVERNMENT EMPLOYMENT, 2009-2020</t>
  </si>
  <si>
    <t>PRINCE EDWARD ISLAND, 2005-2020</t>
  </si>
  <si>
    <t>VITAL STATISTICS, 2008-2020</t>
  </si>
  <si>
    <r>
      <t>2020</t>
    </r>
    <r>
      <rPr>
        <vertAlign val="superscript"/>
        <sz val="11"/>
        <rFont val="Arial"/>
        <family val="2"/>
      </rPr>
      <t xml:space="preserve"> (p)</t>
    </r>
  </si>
  <si>
    <t>AVERAGE WEEKLY WAGES BY SELECTED INDUSTRIES, 2015-2020</t>
  </si>
  <si>
    <t>r: revised data, p: preliminary data, F: too unreliable to be published</t>
  </si>
  <si>
    <t>PROVINCIAL GROSS DOMESTIC PRODUCT BY INDUSTRY, 2015-2020</t>
  </si>
  <si>
    <r>
      <t xml:space="preserve">2015 </t>
    </r>
    <r>
      <rPr>
        <b/>
        <vertAlign val="superscript"/>
        <sz val="12"/>
        <rFont val="Arial"/>
        <family val="2"/>
      </rPr>
      <t>(r)</t>
    </r>
  </si>
  <si>
    <t>LOBSTER LANDING STATISTICS, 2006-2020</t>
  </si>
  <si>
    <r>
      <t>2020</t>
    </r>
    <r>
      <rPr>
        <b/>
        <vertAlign val="superscript"/>
        <sz val="11"/>
        <rFont val="Arial"/>
        <family val="2"/>
      </rPr>
      <t>(p)</t>
    </r>
  </si>
  <si>
    <t>FISH LANDINGS AND VALUES, 2017-2020</t>
  </si>
  <si>
    <t>Source: Statistics Division, Gulf Region, Canada Department of Fisheries and Oceans and Canadian Coast Guard; Prince Edward Island Department of Fisheries and Communities</t>
  </si>
  <si>
    <t>AVERAGE PRICE RECEIVED BY FISHERS, 2013-2020</t>
  </si>
  <si>
    <t>AQUACULTURE STATISTICS, 2007-2020</t>
  </si>
  <si>
    <r>
      <t>2020</t>
    </r>
    <r>
      <rPr>
        <vertAlign val="superscript"/>
        <sz val="11"/>
        <rFont val="Arial"/>
        <family val="2"/>
      </rPr>
      <t>(p)*</t>
    </r>
  </si>
  <si>
    <r>
      <t>2019</t>
    </r>
    <r>
      <rPr>
        <vertAlign val="superscript"/>
        <sz val="11"/>
        <rFont val="Arial"/>
        <family val="2"/>
      </rPr>
      <t>(r)*</t>
    </r>
  </si>
  <si>
    <t>ACUTE CARE HOSPITAL EXPENDITURES, 2015/16 - 2019/20</t>
  </si>
  <si>
    <t>PHYSICIANS SERVICES, 2015/16 - 2019/20</t>
  </si>
  <si>
    <t>BY PROVINCE AND TERRITORY, 2011 - 2020</t>
  </si>
  <si>
    <t>PHYSICIAN, HOSPITAL AND NURSING HOME STATISTICS, 2014-2020</t>
  </si>
  <si>
    <t>Note: A single ethnic origin response occurs when a person provides one ethnic origin only. A multiple ethnic origin response occurs when a person provides two or more ethnic origins.</t>
  </si>
  <si>
    <t xml:space="preserve">     Business, Building, and Other Support Services</t>
  </si>
  <si>
    <t xml:space="preserve">     Professional, Scientific and Technical Services</t>
  </si>
  <si>
    <t xml:space="preserve">     Forestry, fishing, mining, quarrying, oil and gas</t>
  </si>
  <si>
    <t>ESTIMATES OF EMPLOYMENT BY INDUSTRY, 2015-2020</t>
  </si>
  <si>
    <t>Note: Statistics Canada has two monthly programs that measure employment levels and trends: the Labour Force Survey (LFS) and the Survey of Payroll, Employment and Hours (SEPH). The LFS is a household survey while SEPH is a payroll or establishment survey. The LFS provides a broader picture of employment, including employment in agriculture and the number of self employed. SEPH provides a highly reliable gauge of monthly change in non-farm payroll employment. Both the LFS and SEPH, along with information on the number of people receiving regular employment insurance, are useful for a complete picture of supply of the labour market.</t>
  </si>
  <si>
    <t>FROM FARMING OPERATIONS, 2012-2020</t>
  </si>
  <si>
    <t>Operating Expenses</t>
  </si>
  <si>
    <t>Depreciation Charges</t>
  </si>
  <si>
    <t>FARM DEBT OUTSTANDING AS OF DECEMBER 31, 2014-2020</t>
  </si>
  <si>
    <t>Due to the COVID-19 situation, Canadians currently not employed and seeking assistance are accessing other Government of Canada benefit programs such as the Canada Emergency Response Benefit (CERB).  As a result, the Employment Insurance Statistics program has been temporarily suspended as of the March 2020 reference month.</t>
  </si>
  <si>
    <r>
      <rPr>
        <sz val="11"/>
        <rFont val="Arial"/>
        <family val="2"/>
      </rPr>
      <t xml:space="preserve">Source: Canada Revenue Agency,  </t>
    </r>
    <r>
      <rPr>
        <u/>
        <sz val="11"/>
        <color rgb="FF0000FF"/>
        <rFont val="Arial"/>
        <family val="2"/>
      </rPr>
      <t>T1 Preliminary Statistics, Preliminary</t>
    </r>
    <r>
      <rPr>
        <sz val="11"/>
        <rFont val="Arial"/>
        <family val="2"/>
      </rPr>
      <t xml:space="preserve"> Table 5 for Prince Edward Island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</si>
</sst>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2" formatCode="_(&quot;$&quot;* #,##0_);_(&quot;$&quot;* \(#,##0\);_(&quot;$&quot;* &quot;-&quot;_);_(@_)"/>
    <numFmt numFmtId="44" formatCode="_(&quot;$&quot;* #,##0.00_);_(&quot;$&quot;* \(#,##0.00\);_(&quot;$&quot;* &quot;-&quot;??_);_(@_)"/>
    <numFmt numFmtId="43" formatCode="_(* #,##0.00_);_(* \(#,##0.00\);_(* &quot;-&quot;??_);_(@_)"/>
    <numFmt numFmtId="164" formatCode="&quot;$&quot;#,##0;[Red]\-&quot;$&quot;#,##0"/>
    <numFmt numFmtId="165" formatCode="_-&quot;$&quot;* #,##0.00_-;\-&quot;$&quot;* #,##0.00_-;_-&quot;$&quot;* &quot;-&quot;??_-;_-@_-"/>
    <numFmt numFmtId="166" formatCode="0.0"/>
    <numFmt numFmtId="167" formatCode="#,##0.0"/>
    <numFmt numFmtId="168" formatCode="&quot;$&quot;#,##0"/>
    <numFmt numFmtId="169" formatCode="&quot;$&quot;#,##0.00"/>
    <numFmt numFmtId="170" formatCode="0.0%"/>
    <numFmt numFmtId="171" formatCode="&quot;$&quot;#,##0.000"/>
    <numFmt numFmtId="172" formatCode="_(* #,##0_);_(* \(#,##0\);_(* &quot;-&quot;??_);_(@_)"/>
    <numFmt numFmtId="173" formatCode="#,##0.000"/>
    <numFmt numFmtId="174" formatCode="0.0_)"/>
    <numFmt numFmtId="175" formatCode="0_)"/>
    <numFmt numFmtId="176" formatCode="#,##0.0;\-#,##0.0"/>
    <numFmt numFmtId="177" formatCode="#,##0_ ;\-#,##0\ "/>
    <numFmt numFmtId="178" formatCode="#,##0.0_ ;\-#,##0.0\ "/>
    <numFmt numFmtId="179" formatCode="_(&quot;$&quot;* #,##0_);_(&quot;$&quot;* \(#,##0\);_(&quot;$&quot;* &quot;-&quot;??_);_(@_)"/>
    <numFmt numFmtId="180" formatCode="0.00000000"/>
    <numFmt numFmtId="181" formatCode="0.000"/>
    <numFmt numFmtId="182" formatCode="#,##0.00000_ ;\-#,##0.00000\ "/>
    <numFmt numFmtId="183" formatCode="#,##0.00_ ;\-#,##0.00\ "/>
  </numFmts>
  <fonts count="79" x14ac:knownFonts="1">
    <font>
      <sz val="10"/>
      <name val="Arial"/>
    </font>
    <font>
      <sz val="11"/>
      <color theme="1"/>
      <name val="Calibri"/>
      <family val="2"/>
      <scheme val="minor"/>
    </font>
    <font>
      <sz val="11"/>
      <color theme="1"/>
      <name val="Calibri"/>
      <family val="2"/>
      <scheme val="minor"/>
    </font>
    <font>
      <sz val="10"/>
      <name val="Arial"/>
      <family val="2"/>
    </font>
    <font>
      <b/>
      <sz val="12"/>
      <name val="Arial"/>
      <family val="2"/>
    </font>
    <font>
      <b/>
      <sz val="10"/>
      <name val="Arial"/>
      <family val="2"/>
    </font>
    <font>
      <sz val="11"/>
      <name val="Arial"/>
      <family val="2"/>
    </font>
    <font>
      <b/>
      <sz val="14"/>
      <name val="Arial"/>
      <family val="2"/>
    </font>
    <font>
      <i/>
      <sz val="11"/>
      <name val="Arial"/>
      <family val="2"/>
    </font>
    <font>
      <sz val="10"/>
      <name val="Arial"/>
      <family val="2"/>
    </font>
    <font>
      <b/>
      <sz val="11"/>
      <name val="Arial"/>
      <family val="2"/>
    </font>
    <font>
      <b/>
      <vertAlign val="superscript"/>
      <sz val="12"/>
      <name val="Arial"/>
      <family val="2"/>
    </font>
    <font>
      <b/>
      <vertAlign val="superscript"/>
      <sz val="14"/>
      <name val="Arial"/>
      <family val="2"/>
    </font>
    <font>
      <vertAlign val="superscript"/>
      <sz val="11"/>
      <name val="Arial"/>
      <family val="2"/>
    </font>
    <font>
      <i/>
      <sz val="9"/>
      <name val="Arial"/>
      <family val="2"/>
    </font>
    <font>
      <sz val="9"/>
      <name val="Arial"/>
      <family val="2"/>
    </font>
    <font>
      <sz val="8"/>
      <name val="Arial"/>
      <family val="2"/>
    </font>
    <font>
      <sz val="11"/>
      <color indexed="12"/>
      <name val="Arial"/>
      <family val="2"/>
    </font>
    <font>
      <sz val="10"/>
      <color indexed="12"/>
      <name val="Arial"/>
      <family val="2"/>
    </font>
    <font>
      <i/>
      <sz val="10"/>
      <name val="Arial"/>
      <family val="2"/>
    </font>
    <font>
      <i/>
      <sz val="8"/>
      <name val="Arial"/>
      <family val="2"/>
    </font>
    <font>
      <b/>
      <vertAlign val="superscript"/>
      <sz val="11"/>
      <name val="Arial"/>
      <family val="2"/>
    </font>
    <font>
      <sz val="14"/>
      <name val="Arial"/>
      <family val="2"/>
    </font>
    <font>
      <u/>
      <sz val="10"/>
      <color indexed="12"/>
      <name val="Arial"/>
      <family val="2"/>
    </font>
    <font>
      <i/>
      <vertAlign val="superscript"/>
      <sz val="9"/>
      <name val="Arial"/>
      <family val="2"/>
    </font>
    <font>
      <sz val="11"/>
      <color indexed="14"/>
      <name val="Arial"/>
      <family val="2"/>
    </font>
    <font>
      <b/>
      <sz val="11"/>
      <color indexed="10"/>
      <name val="Arial"/>
      <family val="2"/>
    </font>
    <font>
      <sz val="11"/>
      <color indexed="10"/>
      <name val="Arial"/>
      <family val="2"/>
    </font>
    <font>
      <b/>
      <sz val="11"/>
      <color indexed="12"/>
      <name val="Arial"/>
      <family val="2"/>
    </font>
    <font>
      <i/>
      <sz val="9"/>
      <color indexed="12"/>
      <name val="Arial"/>
      <family val="2"/>
    </font>
    <font>
      <sz val="8"/>
      <color indexed="12"/>
      <name val="Arial"/>
      <family val="2"/>
    </font>
    <font>
      <b/>
      <sz val="9"/>
      <name val="Arial"/>
      <family val="2"/>
    </font>
    <font>
      <sz val="11"/>
      <name val="Arial"/>
      <family val="2"/>
    </font>
    <font>
      <sz val="8"/>
      <name val="Arial"/>
      <family val="2"/>
    </font>
    <font>
      <sz val="10"/>
      <color indexed="10"/>
      <name val="Arial"/>
      <family val="2"/>
    </font>
    <font>
      <i/>
      <sz val="10"/>
      <color indexed="12"/>
      <name val="Arial"/>
      <family val="2"/>
    </font>
    <font>
      <b/>
      <sz val="10"/>
      <name val="Arial"/>
      <family val="2"/>
    </font>
    <font>
      <sz val="10"/>
      <name val="Arial"/>
      <family val="2"/>
    </font>
    <font>
      <b/>
      <sz val="11"/>
      <name val="Arial"/>
      <family val="2"/>
    </font>
    <font>
      <sz val="14"/>
      <name val="Arial"/>
      <family val="2"/>
    </font>
    <font>
      <i/>
      <vertAlign val="superscript"/>
      <sz val="10"/>
      <name val="Arial"/>
      <family val="2"/>
    </font>
    <font>
      <i/>
      <sz val="12"/>
      <name val="Arial"/>
      <family val="2"/>
    </font>
    <font>
      <b/>
      <sz val="12"/>
      <name val="Arial"/>
      <family val="2"/>
    </font>
    <font>
      <sz val="12"/>
      <name val="Arial"/>
      <family val="2"/>
    </font>
    <font>
      <b/>
      <sz val="8"/>
      <name val="Arial"/>
      <family val="2"/>
    </font>
    <font>
      <vertAlign val="subscript"/>
      <sz val="11"/>
      <name val="Arial"/>
      <family val="2"/>
    </font>
    <font>
      <sz val="12"/>
      <name val="Arial"/>
      <family val="2"/>
    </font>
    <font>
      <sz val="9"/>
      <color indexed="14"/>
      <name val="Arial"/>
      <family val="2"/>
    </font>
    <font>
      <sz val="9"/>
      <name val="Arial"/>
      <family val="2"/>
    </font>
    <font>
      <i/>
      <sz val="9"/>
      <name val="Arial"/>
      <family val="2"/>
    </font>
    <font>
      <sz val="10"/>
      <color indexed="12"/>
      <name val="Arial"/>
      <family val="2"/>
    </font>
    <font>
      <i/>
      <sz val="9"/>
      <color indexed="10"/>
      <name val="Arial"/>
      <family val="2"/>
    </font>
    <font>
      <sz val="11"/>
      <color indexed="55"/>
      <name val="Arial"/>
      <family val="2"/>
    </font>
    <font>
      <sz val="9"/>
      <name val="Times New Roman"/>
      <family val="1"/>
    </font>
    <font>
      <sz val="11"/>
      <color indexed="12"/>
      <name val="Arial"/>
      <family val="2"/>
    </font>
    <font>
      <sz val="10"/>
      <name val="Arial"/>
      <family val="2"/>
    </font>
    <font>
      <b/>
      <sz val="14"/>
      <name val="Arial"/>
      <family val="2"/>
    </font>
    <font>
      <sz val="10"/>
      <color indexed="10"/>
      <name val="Arial"/>
      <family val="2"/>
    </font>
    <font>
      <sz val="10"/>
      <name val="Arial"/>
      <family val="2"/>
    </font>
    <font>
      <b/>
      <sz val="10"/>
      <color indexed="10"/>
      <name val="Arial"/>
      <family val="2"/>
    </font>
    <font>
      <sz val="11"/>
      <color indexed="10"/>
      <name val="Arial"/>
      <family val="2"/>
    </font>
    <font>
      <vertAlign val="superscript"/>
      <sz val="9"/>
      <name val="Arial"/>
      <family val="2"/>
    </font>
    <font>
      <sz val="11"/>
      <color theme="1"/>
      <name val="Arial"/>
      <family val="2"/>
    </font>
    <font>
      <b/>
      <sz val="11"/>
      <name val="Arial"/>
      <family val="2"/>
    </font>
    <font>
      <b/>
      <sz val="12"/>
      <name val="Arial"/>
      <family val="2"/>
    </font>
    <font>
      <sz val="11"/>
      <name val="Arial"/>
      <family val="2"/>
    </font>
    <font>
      <i/>
      <sz val="9"/>
      <name val="Arial"/>
      <family val="2"/>
    </font>
    <font>
      <sz val="10"/>
      <color indexed="14"/>
      <name val="Arial"/>
      <family val="2"/>
    </font>
    <font>
      <i/>
      <vertAlign val="superscript"/>
      <sz val="11"/>
      <name val="Arial"/>
      <family val="2"/>
    </font>
    <font>
      <i/>
      <vertAlign val="superscript"/>
      <sz val="8"/>
      <name val="Arial"/>
      <family val="2"/>
    </font>
    <font>
      <u/>
      <sz val="11"/>
      <color indexed="12"/>
      <name val="Arial"/>
      <family val="2"/>
    </font>
    <font>
      <b/>
      <i/>
      <sz val="9"/>
      <name val="Arial"/>
      <family val="2"/>
    </font>
    <font>
      <u/>
      <sz val="11"/>
      <name val="Arial"/>
      <family val="2"/>
    </font>
    <font>
      <sz val="9"/>
      <color theme="1"/>
      <name val="Arial"/>
      <family val="2"/>
    </font>
    <font>
      <sz val="11"/>
      <color rgb="FF000000"/>
      <name val="Calibri"/>
      <family val="2"/>
    </font>
    <font>
      <sz val="10"/>
      <color theme="0"/>
      <name val="Arial"/>
      <family val="2"/>
    </font>
    <font>
      <vertAlign val="subscript"/>
      <sz val="10"/>
      <name val="Arial"/>
      <family val="2"/>
    </font>
    <font>
      <sz val="10"/>
      <color theme="1"/>
      <name val="Arial"/>
      <family val="2"/>
    </font>
    <font>
      <u/>
      <sz val="11"/>
      <color rgb="FF0000FF"/>
      <name val="Arial"/>
      <family val="2"/>
    </font>
  </fonts>
  <fills count="5">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theme="0" tint="-0.249977111117893"/>
        <bgColor indexed="64"/>
      </patternFill>
    </fill>
  </fills>
  <borders count="44">
    <border>
      <left/>
      <right/>
      <top/>
      <bottom/>
      <diagonal/>
    </border>
    <border>
      <left/>
      <right/>
      <top/>
      <bottom style="medium">
        <color indexed="64"/>
      </bottom>
      <diagonal/>
    </border>
    <border>
      <left/>
      <right/>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right/>
      <top/>
      <bottom style="double">
        <color indexed="64"/>
      </bottom>
      <diagonal/>
    </border>
    <border>
      <left style="thin">
        <color indexed="64"/>
      </left>
      <right/>
      <top/>
      <bottom/>
      <diagonal/>
    </border>
    <border>
      <left style="thin">
        <color indexed="64"/>
      </left>
      <right/>
      <top/>
      <bottom style="medium">
        <color indexed="64"/>
      </bottom>
      <diagonal/>
    </border>
    <border>
      <left style="thin">
        <color indexed="64"/>
      </left>
      <right style="thin">
        <color indexed="64"/>
      </right>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bottom style="thin">
        <color indexed="64"/>
      </bottom>
      <diagonal/>
    </border>
    <border>
      <left style="medium">
        <color indexed="64"/>
      </left>
      <right style="medium">
        <color indexed="64"/>
      </right>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bottom style="thin">
        <color indexed="64"/>
      </bottom>
      <diagonal/>
    </border>
    <border>
      <left style="thin">
        <color indexed="64"/>
      </left>
      <right/>
      <top style="thin">
        <color indexed="64"/>
      </top>
      <bottom/>
      <diagonal/>
    </border>
    <border>
      <left style="thin">
        <color auto="1"/>
      </left>
      <right style="thin">
        <color auto="1"/>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right style="medium">
        <color indexed="64"/>
      </right>
      <top style="thin">
        <color auto="1"/>
      </top>
      <bottom/>
      <diagonal/>
    </border>
    <border>
      <left/>
      <right/>
      <top/>
      <bottom style="thick">
        <color indexed="64"/>
      </bottom>
      <diagonal/>
    </border>
    <border>
      <left/>
      <right style="medium">
        <color indexed="64"/>
      </right>
      <top/>
      <bottom style="thick">
        <color indexed="64"/>
      </bottom>
      <diagonal/>
    </border>
    <border>
      <left/>
      <right/>
      <top style="thick">
        <color indexed="64"/>
      </top>
      <bottom/>
      <diagonal/>
    </border>
    <border>
      <left/>
      <right style="medium">
        <color indexed="64"/>
      </right>
      <top style="thick">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auto="1"/>
      </right>
      <top/>
      <bottom style="medium">
        <color indexed="64"/>
      </bottom>
      <diagonal/>
    </border>
    <border>
      <left style="thin">
        <color auto="1"/>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thin">
        <color indexed="64"/>
      </top>
      <bottom/>
      <diagonal/>
    </border>
    <border>
      <left/>
      <right/>
      <top style="double">
        <color auto="1"/>
      </top>
      <bottom/>
      <diagonal/>
    </border>
    <border>
      <left/>
      <right/>
      <top style="medium">
        <color indexed="64"/>
      </top>
      <bottom style="double">
        <color indexed="64"/>
      </bottom>
      <diagonal/>
    </border>
  </borders>
  <cellStyleXfs count="15">
    <xf numFmtId="0" fontId="0" fillId="0" borderId="0"/>
    <xf numFmtId="43" fontId="3" fillId="0" borderId="0" applyFont="0" applyFill="0" applyBorder="0" applyAlignment="0" applyProtection="0"/>
    <xf numFmtId="44" fontId="3" fillId="0" borderId="0" applyFont="0" applyFill="0" applyBorder="0" applyAlignment="0" applyProtection="0"/>
    <xf numFmtId="165" fontId="3" fillId="0" borderId="0" applyFont="0" applyFill="0" applyBorder="0" applyAlignment="0" applyProtection="0"/>
    <xf numFmtId="0" fontId="23" fillId="0" borderId="0" applyNumberFormat="0" applyFill="0" applyBorder="0" applyAlignment="0" applyProtection="0">
      <alignment vertical="top"/>
      <protection locked="0"/>
    </xf>
    <xf numFmtId="0" fontId="3" fillId="0" borderId="0"/>
    <xf numFmtId="9" fontId="3" fillId="0" borderId="0" applyFont="0" applyFill="0" applyBorder="0" applyAlignment="0" applyProtection="0"/>
    <xf numFmtId="0" fontId="3" fillId="0" borderId="0"/>
    <xf numFmtId="0" fontId="2" fillId="0" borderId="0"/>
    <xf numFmtId="0" fontId="73" fillId="0" borderId="0"/>
    <xf numFmtId="0" fontId="2" fillId="0" borderId="0"/>
    <xf numFmtId="0" fontId="3" fillId="0" borderId="0"/>
    <xf numFmtId="0" fontId="3" fillId="0" borderId="0"/>
    <xf numFmtId="0" fontId="1" fillId="0" borderId="0"/>
    <xf numFmtId="0" fontId="1" fillId="0" borderId="0"/>
  </cellStyleXfs>
  <cellXfs count="1552">
    <xf numFmtId="0" fontId="0" fillId="0" borderId="0" xfId="0"/>
    <xf numFmtId="0" fontId="0" fillId="0" borderId="0" xfId="0" applyAlignment="1">
      <alignment horizontal="center"/>
    </xf>
    <xf numFmtId="0" fontId="0" fillId="0" borderId="0" xfId="0" applyAlignment="1">
      <alignment horizontal="left"/>
    </xf>
    <xf numFmtId="0" fontId="5" fillId="0" borderId="0" xfId="0" applyFont="1" applyAlignment="1">
      <alignment horizontal="center"/>
    </xf>
    <xf numFmtId="0" fontId="5" fillId="0" borderId="1" xfId="0" applyFont="1" applyBorder="1" applyAlignment="1">
      <alignment horizontal="center"/>
    </xf>
    <xf numFmtId="3" fontId="0" fillId="0" borderId="0" xfId="0" applyNumberFormat="1" applyAlignment="1">
      <alignment horizontal="center"/>
    </xf>
    <xf numFmtId="3" fontId="5" fillId="0" borderId="1" xfId="0" applyNumberFormat="1" applyFont="1" applyBorder="1" applyAlignment="1">
      <alignment horizontal="center"/>
    </xf>
    <xf numFmtId="0" fontId="5" fillId="0" borderId="0" xfId="0" applyFont="1" applyBorder="1" applyAlignment="1">
      <alignment horizontal="center"/>
    </xf>
    <xf numFmtId="3" fontId="5" fillId="0" borderId="0" xfId="0" applyNumberFormat="1" applyFont="1" applyBorder="1" applyAlignment="1">
      <alignment horizontal="center"/>
    </xf>
    <xf numFmtId="3" fontId="4" fillId="0" borderId="0" xfId="0" applyNumberFormat="1" applyFont="1" applyAlignment="1">
      <alignment horizontal="center"/>
    </xf>
    <xf numFmtId="0" fontId="6" fillId="0" borderId="0" xfId="0" applyFont="1" applyAlignment="1">
      <alignment horizontal="left"/>
    </xf>
    <xf numFmtId="0" fontId="4" fillId="0" borderId="0" xfId="0" applyFont="1" applyAlignment="1">
      <alignment horizontal="left"/>
    </xf>
    <xf numFmtId="38" fontId="6" fillId="0" borderId="0" xfId="0" applyNumberFormat="1" applyFont="1" applyAlignment="1">
      <alignment horizontal="right"/>
    </xf>
    <xf numFmtId="3" fontId="6" fillId="0" borderId="0" xfId="0" applyNumberFormat="1" applyFont="1" applyAlignment="1">
      <alignment horizontal="right"/>
    </xf>
    <xf numFmtId="0" fontId="0" fillId="0" borderId="0" xfId="0" applyAlignment="1">
      <alignment horizontal="right"/>
    </xf>
    <xf numFmtId="0" fontId="7" fillId="0" borderId="0" xfId="0" applyFont="1" applyAlignment="1">
      <alignment horizontal="center"/>
    </xf>
    <xf numFmtId="0" fontId="4" fillId="0" borderId="0" xfId="0" applyFont="1" applyAlignment="1">
      <alignment horizontal="center"/>
    </xf>
    <xf numFmtId="0" fontId="0" fillId="0" borderId="1" xfId="0" applyBorder="1" applyAlignment="1">
      <alignment horizontal="left"/>
    </xf>
    <xf numFmtId="0" fontId="0" fillId="0" borderId="1" xfId="0" applyBorder="1" applyAlignment="1">
      <alignment horizontal="right"/>
    </xf>
    <xf numFmtId="3" fontId="0" fillId="0" borderId="0" xfId="0" applyNumberFormat="1" applyAlignment="1">
      <alignment horizontal="right"/>
    </xf>
    <xf numFmtId="0" fontId="6" fillId="0" borderId="0" xfId="0" applyFont="1" applyAlignment="1">
      <alignment horizontal="center"/>
    </xf>
    <xf numFmtId="3" fontId="6" fillId="0" borderId="0" xfId="0" applyNumberFormat="1" applyFont="1" applyAlignment="1">
      <alignment horizontal="center"/>
    </xf>
    <xf numFmtId="0" fontId="4" fillId="0" borderId="1" xfId="0" applyFont="1" applyBorder="1" applyAlignment="1">
      <alignment horizontal="center"/>
    </xf>
    <xf numFmtId="0" fontId="4" fillId="0" borderId="0" xfId="0" applyFont="1" applyBorder="1" applyAlignment="1">
      <alignment horizontal="center"/>
    </xf>
    <xf numFmtId="0" fontId="0" fillId="0" borderId="1" xfId="0" applyBorder="1"/>
    <xf numFmtId="0" fontId="6" fillId="0" borderId="0" xfId="0" quotePrefix="1" applyFont="1" applyAlignment="1">
      <alignment horizontal="left"/>
    </xf>
    <xf numFmtId="0" fontId="6" fillId="0" borderId="0" xfId="0" applyFont="1"/>
    <xf numFmtId="0" fontId="7" fillId="0" borderId="0" xfId="0" applyFont="1"/>
    <xf numFmtId="0" fontId="4" fillId="0" borderId="0" xfId="0" applyFont="1"/>
    <xf numFmtId="0" fontId="7" fillId="0" borderId="0" xfId="0" applyFont="1" applyAlignment="1"/>
    <xf numFmtId="0" fontId="0" fillId="0" borderId="0" xfId="0" applyAlignment="1"/>
    <xf numFmtId="37" fontId="0" fillId="0" borderId="0" xfId="0" applyNumberFormat="1"/>
    <xf numFmtId="0" fontId="10" fillId="0" borderId="0" xfId="0" applyFont="1"/>
    <xf numFmtId="0" fontId="10" fillId="0" borderId="0" xfId="0" applyFont="1" applyAlignment="1">
      <alignment horizontal="center"/>
    </xf>
    <xf numFmtId="0" fontId="5" fillId="0" borderId="0" xfId="0" applyFont="1"/>
    <xf numFmtId="0" fontId="0" fillId="0" borderId="0" xfId="0" applyBorder="1"/>
    <xf numFmtId="3" fontId="6" fillId="0" borderId="0" xfId="0" applyNumberFormat="1" applyFont="1"/>
    <xf numFmtId="0" fontId="4" fillId="0" borderId="0" xfId="0" applyFont="1" applyAlignment="1">
      <alignment horizontal="right"/>
    </xf>
    <xf numFmtId="167" fontId="6" fillId="0" borderId="0" xfId="0" applyNumberFormat="1" applyFont="1" applyAlignment="1">
      <alignment horizontal="center"/>
    </xf>
    <xf numFmtId="168" fontId="6" fillId="0" borderId="0" xfId="0" applyNumberFormat="1" applyFont="1" applyAlignment="1">
      <alignment horizontal="center"/>
    </xf>
    <xf numFmtId="170" fontId="6" fillId="0" borderId="0" xfId="0" applyNumberFormat="1" applyFont="1" applyAlignment="1">
      <alignment horizontal="center"/>
    </xf>
    <xf numFmtId="0" fontId="8" fillId="0" borderId="0" xfId="0" applyFont="1"/>
    <xf numFmtId="0" fontId="14" fillId="0" borderId="0" xfId="0" applyFont="1"/>
    <xf numFmtId="2" fontId="10" fillId="0" borderId="0" xfId="0" applyNumberFormat="1" applyFont="1" applyAlignment="1">
      <alignment horizontal="center"/>
    </xf>
    <xf numFmtId="167" fontId="6" fillId="0" borderId="0" xfId="0" applyNumberFormat="1" applyFont="1"/>
    <xf numFmtId="0" fontId="6" fillId="0" borderId="0" xfId="0" quotePrefix="1" applyFont="1"/>
    <xf numFmtId="3" fontId="6" fillId="0" borderId="0" xfId="0" quotePrefix="1" applyNumberFormat="1" applyFont="1" applyAlignment="1">
      <alignment horizontal="right"/>
    </xf>
    <xf numFmtId="3" fontId="0" fillId="0" borderId="0" xfId="0" applyNumberFormat="1"/>
    <xf numFmtId="0" fontId="7" fillId="0" borderId="0" xfId="0" applyFont="1" applyAlignment="1">
      <alignment horizontal="left"/>
    </xf>
    <xf numFmtId="3" fontId="10" fillId="0" borderId="0" xfId="0" applyNumberFormat="1" applyFont="1"/>
    <xf numFmtId="0" fontId="4" fillId="0" borderId="0" xfId="0" applyFont="1" applyBorder="1"/>
    <xf numFmtId="0" fontId="19" fillId="0" borderId="0" xfId="0" applyFont="1"/>
    <xf numFmtId="0" fontId="20" fillId="0" borderId="0" xfId="0" applyFont="1"/>
    <xf numFmtId="3" fontId="10" fillId="0" borderId="0" xfId="0" applyNumberFormat="1" applyFont="1" applyAlignment="1">
      <alignment horizontal="left"/>
    </xf>
    <xf numFmtId="42" fontId="6" fillId="0" borderId="0" xfId="0" applyNumberFormat="1" applyFont="1" applyAlignment="1">
      <alignment horizontal="left"/>
    </xf>
    <xf numFmtId="0" fontId="22" fillId="0" borderId="0" xfId="0" applyFont="1"/>
    <xf numFmtId="3" fontId="10" fillId="0" borderId="0" xfId="0" applyNumberFormat="1" applyFont="1" applyAlignment="1">
      <alignment horizontal="right"/>
    </xf>
    <xf numFmtId="3" fontId="4" fillId="0" borderId="0" xfId="0" applyNumberFormat="1" applyFont="1" applyAlignment="1">
      <alignment horizontal="left"/>
    </xf>
    <xf numFmtId="0" fontId="4" fillId="0" borderId="0" xfId="0" applyFont="1" applyBorder="1" applyAlignment="1">
      <alignment horizontal="left"/>
    </xf>
    <xf numFmtId="0" fontId="4" fillId="0" borderId="0" xfId="0" applyFont="1" applyBorder="1" applyAlignment="1">
      <alignment horizontal="right"/>
    </xf>
    <xf numFmtId="3" fontId="6" fillId="0" borderId="2" xfId="0" applyNumberFormat="1" applyFont="1" applyBorder="1" applyAlignment="1">
      <alignment horizontal="right"/>
    </xf>
    <xf numFmtId="0" fontId="10" fillId="0" borderId="0" xfId="0" applyFont="1" applyAlignment="1">
      <alignment horizontal="left"/>
    </xf>
    <xf numFmtId="37" fontId="10" fillId="0" borderId="0" xfId="0" applyNumberFormat="1" applyFont="1" applyAlignment="1">
      <alignment horizontal="right"/>
    </xf>
    <xf numFmtId="0" fontId="5" fillId="0" borderId="0" xfId="0" applyFont="1" applyAlignment="1">
      <alignment horizontal="right"/>
    </xf>
    <xf numFmtId="37" fontId="6" fillId="0" borderId="0" xfId="0" applyNumberFormat="1" applyFont="1" applyAlignment="1">
      <alignment horizontal="right"/>
    </xf>
    <xf numFmtId="167" fontId="6" fillId="0" borderId="0" xfId="0" applyNumberFormat="1" applyFont="1" applyAlignment="1">
      <alignment horizontal="right"/>
    </xf>
    <xf numFmtId="0" fontId="10" fillId="0" borderId="0" xfId="0" applyFont="1" applyAlignment="1">
      <alignment horizontal="right"/>
    </xf>
    <xf numFmtId="166" fontId="6" fillId="0" borderId="0" xfId="0" applyNumberFormat="1" applyFont="1" applyAlignment="1">
      <alignment horizontal="right"/>
    </xf>
    <xf numFmtId="0" fontId="0" fillId="0" borderId="0" xfId="0" applyBorder="1" applyAlignment="1">
      <alignment horizontal="left"/>
    </xf>
    <xf numFmtId="0" fontId="0" fillId="0" borderId="0" xfId="0" applyBorder="1" applyAlignment="1">
      <alignment horizontal="right"/>
    </xf>
    <xf numFmtId="168" fontId="6" fillId="0" borderId="0" xfId="0" applyNumberFormat="1" applyFont="1" applyAlignment="1">
      <alignment horizontal="right"/>
    </xf>
    <xf numFmtId="0" fontId="4" fillId="0" borderId="1" xfId="0" applyFont="1" applyBorder="1" applyAlignment="1">
      <alignment horizontal="left"/>
    </xf>
    <xf numFmtId="0" fontId="4" fillId="0" borderId="1" xfId="0" applyFont="1" applyBorder="1" applyAlignment="1">
      <alignment horizontal="right"/>
    </xf>
    <xf numFmtId="3" fontId="17" fillId="0" borderId="0" xfId="0" applyNumberFormat="1" applyFont="1" applyAlignment="1">
      <alignment horizontal="right"/>
    </xf>
    <xf numFmtId="168" fontId="10" fillId="0" borderId="0" xfId="0" applyNumberFormat="1" applyFont="1" applyAlignment="1">
      <alignment horizontal="right"/>
    </xf>
    <xf numFmtId="168" fontId="14" fillId="0" borderId="0" xfId="0" applyNumberFormat="1" applyFont="1" applyAlignment="1">
      <alignment horizontal="right"/>
    </xf>
    <xf numFmtId="167" fontId="17" fillId="0" borderId="0" xfId="0" applyNumberFormat="1" applyFont="1" applyAlignment="1">
      <alignment horizontal="right"/>
    </xf>
    <xf numFmtId="3" fontId="17" fillId="0" borderId="2" xfId="0" applyNumberFormat="1" applyFont="1" applyBorder="1" applyAlignment="1">
      <alignment horizontal="right"/>
    </xf>
    <xf numFmtId="0" fontId="4" fillId="0" borderId="0" xfId="0" applyFont="1" applyAlignment="1"/>
    <xf numFmtId="3" fontId="14" fillId="0" borderId="0" xfId="0" applyNumberFormat="1" applyFont="1" applyAlignment="1">
      <alignment horizontal="right"/>
    </xf>
    <xf numFmtId="166" fontId="10" fillId="0" borderId="0" xfId="0" applyNumberFormat="1" applyFont="1" applyAlignment="1">
      <alignment horizontal="right"/>
    </xf>
    <xf numFmtId="0" fontId="9" fillId="0" borderId="0" xfId="0" applyFont="1"/>
    <xf numFmtId="3" fontId="0" fillId="0" borderId="0" xfId="0" applyNumberFormat="1" applyBorder="1"/>
    <xf numFmtId="0" fontId="6" fillId="0" borderId="2" xfId="0" applyFont="1" applyBorder="1"/>
    <xf numFmtId="168" fontId="10" fillId="0" borderId="0" xfId="0" applyNumberFormat="1" applyFont="1" applyAlignment="1">
      <alignment horizontal="left"/>
    </xf>
    <xf numFmtId="0" fontId="4" fillId="0" borderId="1" xfId="0" applyFont="1" applyBorder="1"/>
    <xf numFmtId="0" fontId="22" fillId="0" borderId="0" xfId="0" applyFont="1" applyAlignment="1">
      <alignment horizontal="left"/>
    </xf>
    <xf numFmtId="0" fontId="0" fillId="0" borderId="1" xfId="0" applyBorder="1" applyAlignment="1">
      <alignment horizontal="center"/>
    </xf>
    <xf numFmtId="3" fontId="10" fillId="0" borderId="0" xfId="0" applyNumberFormat="1" applyFont="1" applyAlignment="1">
      <alignment horizontal="center"/>
    </xf>
    <xf numFmtId="0" fontId="6" fillId="0" borderId="0" xfId="0" applyFont="1" applyBorder="1"/>
    <xf numFmtId="3" fontId="6" fillId="0" borderId="0" xfId="0" applyNumberFormat="1" applyFont="1" applyBorder="1" applyAlignment="1">
      <alignment horizontal="right"/>
    </xf>
    <xf numFmtId="3" fontId="10" fillId="0" borderId="0" xfId="0" applyNumberFormat="1" applyFont="1" applyBorder="1" applyAlignment="1">
      <alignment horizontal="right"/>
    </xf>
    <xf numFmtId="3" fontId="6" fillId="0" borderId="0" xfId="0" applyNumberFormat="1" applyFont="1" applyBorder="1" applyAlignment="1">
      <alignment horizontal="left"/>
    </xf>
    <xf numFmtId="171" fontId="10" fillId="0" borderId="0" xfId="0" applyNumberFormat="1" applyFont="1" applyAlignment="1">
      <alignment horizontal="center"/>
    </xf>
    <xf numFmtId="3" fontId="10" fillId="0" borderId="3" xfId="0" applyNumberFormat="1" applyFont="1" applyBorder="1" applyAlignment="1">
      <alignment horizontal="right"/>
    </xf>
    <xf numFmtId="166" fontId="6" fillId="0" borderId="0" xfId="0" applyNumberFormat="1" applyFont="1"/>
    <xf numFmtId="168" fontId="6" fillId="0" borderId="0" xfId="0" applyNumberFormat="1" applyFont="1" applyAlignment="1">
      <alignment horizontal="left"/>
    </xf>
    <xf numFmtId="3" fontId="25" fillId="0" borderId="0" xfId="0" applyNumberFormat="1" applyFont="1" applyAlignment="1">
      <alignment horizontal="right"/>
    </xf>
    <xf numFmtId="169" fontId="0" fillId="0" borderId="0" xfId="0" applyNumberFormat="1"/>
    <xf numFmtId="168" fontId="19" fillId="0" borderId="0" xfId="0" applyNumberFormat="1" applyFont="1" applyAlignment="1">
      <alignment horizontal="center"/>
    </xf>
    <xf numFmtId="168" fontId="20" fillId="0" borderId="0" xfId="0" applyNumberFormat="1" applyFont="1"/>
    <xf numFmtId="170" fontId="6" fillId="0" borderId="0" xfId="0" applyNumberFormat="1" applyFont="1" applyBorder="1" applyAlignment="1">
      <alignment horizontal="center"/>
    </xf>
    <xf numFmtId="168" fontId="20" fillId="0" borderId="0" xfId="0" applyNumberFormat="1" applyFont="1" applyBorder="1"/>
    <xf numFmtId="169" fontId="19" fillId="0" borderId="0" xfId="0" applyNumberFormat="1" applyFont="1" applyAlignment="1">
      <alignment horizontal="center"/>
    </xf>
    <xf numFmtId="10" fontId="19" fillId="0" borderId="0" xfId="0" applyNumberFormat="1" applyFont="1" applyAlignment="1">
      <alignment horizontal="center"/>
    </xf>
    <xf numFmtId="168" fontId="19" fillId="0" borderId="0" xfId="0" applyNumberFormat="1" applyFont="1"/>
    <xf numFmtId="170" fontId="6" fillId="0" borderId="0" xfId="6" applyNumberFormat="1" applyFont="1" applyAlignment="1">
      <alignment horizontal="center"/>
    </xf>
    <xf numFmtId="3" fontId="19" fillId="0" borderId="0" xfId="0" applyNumberFormat="1" applyFont="1" applyAlignment="1">
      <alignment horizontal="center"/>
    </xf>
    <xf numFmtId="170" fontId="19" fillId="0" borderId="0" xfId="6" applyNumberFormat="1" applyFont="1" applyAlignment="1">
      <alignment horizontal="center"/>
    </xf>
    <xf numFmtId="0" fontId="10" fillId="0" borderId="0" xfId="0" applyFont="1" applyBorder="1" applyAlignment="1">
      <alignment horizontal="center"/>
    </xf>
    <xf numFmtId="3" fontId="26" fillId="0" borderId="0" xfId="0" applyNumberFormat="1" applyFont="1" applyBorder="1" applyAlignment="1">
      <alignment horizontal="right"/>
    </xf>
    <xf numFmtId="167" fontId="10" fillId="0" borderId="0" xfId="0" applyNumberFormat="1" applyFont="1" applyAlignment="1">
      <alignment horizontal="right"/>
    </xf>
    <xf numFmtId="3" fontId="6" fillId="0" borderId="2" xfId="0" applyNumberFormat="1" applyFont="1" applyBorder="1"/>
    <xf numFmtId="168" fontId="10" fillId="0" borderId="0" xfId="0" applyNumberFormat="1" applyFont="1" applyBorder="1" applyAlignment="1">
      <alignment horizontal="right"/>
    </xf>
    <xf numFmtId="0" fontId="6" fillId="0" borderId="1" xfId="0" applyFont="1" applyBorder="1"/>
    <xf numFmtId="170" fontId="6" fillId="0" borderId="0" xfId="6" applyNumberFormat="1" applyFont="1"/>
    <xf numFmtId="170" fontId="6" fillId="0" borderId="2" xfId="6" applyNumberFormat="1" applyFont="1" applyBorder="1"/>
    <xf numFmtId="3" fontId="9" fillId="0" borderId="0" xfId="0" applyNumberFormat="1" applyFont="1"/>
    <xf numFmtId="170" fontId="0" fillId="0" borderId="0" xfId="6" applyNumberFormat="1" applyFont="1"/>
    <xf numFmtId="170" fontId="6" fillId="0" borderId="0" xfId="6" applyNumberFormat="1" applyFont="1" applyAlignment="1">
      <alignment horizontal="right"/>
    </xf>
    <xf numFmtId="3" fontId="6" fillId="0" borderId="0" xfId="1" applyNumberFormat="1" applyFont="1"/>
    <xf numFmtId="3" fontId="4" fillId="0" borderId="1" xfId="0" applyNumberFormat="1" applyFont="1" applyBorder="1" applyAlignment="1">
      <alignment horizontal="center"/>
    </xf>
    <xf numFmtId="3" fontId="6" fillId="0" borderId="0" xfId="0" applyNumberFormat="1" applyFont="1" applyAlignment="1">
      <alignment horizontal="left"/>
    </xf>
    <xf numFmtId="0" fontId="17" fillId="0" borderId="0" xfId="0" applyFont="1"/>
    <xf numFmtId="0" fontId="17" fillId="0" borderId="0" xfId="0" applyFont="1" applyAlignment="1">
      <alignment horizontal="right"/>
    </xf>
    <xf numFmtId="0" fontId="18" fillId="0" borderId="0" xfId="0" applyFont="1" applyAlignment="1">
      <alignment horizontal="right"/>
    </xf>
    <xf numFmtId="0" fontId="18" fillId="0" borderId="0" xfId="0" applyFont="1"/>
    <xf numFmtId="0" fontId="17" fillId="0" borderId="0" xfId="0" applyFont="1" applyAlignment="1">
      <alignment horizontal="center"/>
    </xf>
    <xf numFmtId="3" fontId="17" fillId="0" borderId="0" xfId="0" applyNumberFormat="1" applyFont="1" applyBorder="1" applyAlignment="1">
      <alignment horizontal="right"/>
    </xf>
    <xf numFmtId="3" fontId="25" fillId="0" borderId="0" xfId="0" applyNumberFormat="1" applyFont="1" applyAlignment="1">
      <alignment horizontal="center"/>
    </xf>
    <xf numFmtId="0" fontId="9" fillId="0" borderId="0" xfId="0" applyFont="1" applyAlignment="1">
      <alignment horizontal="right"/>
    </xf>
    <xf numFmtId="168" fontId="0" fillId="0" borderId="0" xfId="0" applyNumberFormat="1"/>
    <xf numFmtId="0" fontId="9" fillId="0" borderId="1" xfId="0" applyFont="1" applyBorder="1"/>
    <xf numFmtId="166" fontId="6" fillId="0" borderId="0" xfId="0" applyNumberFormat="1" applyFont="1" applyAlignment="1">
      <alignment horizontal="center"/>
    </xf>
    <xf numFmtId="0" fontId="6" fillId="0" borderId="0" xfId="0" applyNumberFormat="1" applyFont="1" applyBorder="1" applyAlignment="1">
      <alignment horizontal="center"/>
    </xf>
    <xf numFmtId="0" fontId="9" fillId="0" borderId="0" xfId="0" applyFont="1" applyBorder="1"/>
    <xf numFmtId="3" fontId="5" fillId="0" borderId="0" xfId="0" applyNumberFormat="1" applyFont="1" applyAlignment="1">
      <alignment horizontal="right"/>
    </xf>
    <xf numFmtId="0" fontId="6" fillId="0" borderId="0" xfId="0" applyFont="1" applyAlignment="1"/>
    <xf numFmtId="3" fontId="4" fillId="0" borderId="1" xfId="0" applyNumberFormat="1" applyFont="1" applyBorder="1" applyAlignment="1">
      <alignment horizontal="right"/>
    </xf>
    <xf numFmtId="3" fontId="29" fillId="0" borderId="0" xfId="0" applyNumberFormat="1" applyFont="1" applyAlignment="1">
      <alignment horizontal="right"/>
    </xf>
    <xf numFmtId="0" fontId="30" fillId="0" borderId="0" xfId="0" applyFont="1"/>
    <xf numFmtId="3" fontId="0" fillId="0" borderId="0" xfId="0" applyNumberFormat="1" applyAlignment="1">
      <alignment horizontal="left"/>
    </xf>
    <xf numFmtId="4" fontId="6" fillId="0" borderId="0" xfId="0" applyNumberFormat="1" applyFont="1" applyAlignment="1">
      <alignment horizontal="right"/>
    </xf>
    <xf numFmtId="167" fontId="14" fillId="0" borderId="0" xfId="0" applyNumberFormat="1" applyFont="1"/>
    <xf numFmtId="4" fontId="19" fillId="0" borderId="0" xfId="0" applyNumberFormat="1" applyFont="1" applyAlignment="1">
      <alignment horizontal="center"/>
    </xf>
    <xf numFmtId="3" fontId="14" fillId="0" borderId="0" xfId="0" applyNumberFormat="1" applyFont="1"/>
    <xf numFmtId="3" fontId="10" fillId="0" borderId="0" xfId="0" applyNumberFormat="1" applyFont="1" applyBorder="1"/>
    <xf numFmtId="0" fontId="16" fillId="0" borderId="0" xfId="0" applyFont="1" applyAlignment="1">
      <alignment horizontal="left"/>
    </xf>
    <xf numFmtId="167" fontId="14" fillId="0" borderId="0" xfId="0" applyNumberFormat="1" applyFont="1" applyAlignment="1">
      <alignment horizontal="right"/>
    </xf>
    <xf numFmtId="167" fontId="0" fillId="0" borderId="0" xfId="0" applyNumberFormat="1"/>
    <xf numFmtId="167" fontId="25" fillId="0" borderId="0" xfId="0" applyNumberFormat="1" applyFont="1" applyAlignment="1">
      <alignment horizontal="center"/>
    </xf>
    <xf numFmtId="3" fontId="6" fillId="0" borderId="0" xfId="0" applyNumberFormat="1" applyFont="1" applyBorder="1"/>
    <xf numFmtId="166" fontId="10" fillId="0" borderId="0" xfId="0" applyNumberFormat="1" applyFont="1"/>
    <xf numFmtId="3" fontId="6" fillId="0" borderId="0" xfId="0" applyNumberFormat="1" applyFont="1" applyAlignment="1"/>
    <xf numFmtId="0" fontId="0" fillId="0" borderId="0" xfId="0" applyBorder="1" applyAlignment="1"/>
    <xf numFmtId="168" fontId="6" fillId="0" borderId="0" xfId="0" quotePrefix="1" applyNumberFormat="1" applyFont="1"/>
    <xf numFmtId="172" fontId="0" fillId="0" borderId="0" xfId="1" applyNumberFormat="1" applyFont="1"/>
    <xf numFmtId="0" fontId="0" fillId="0" borderId="0" xfId="0" applyBorder="1" applyAlignment="1">
      <alignment horizontal="center"/>
    </xf>
    <xf numFmtId="0" fontId="9" fillId="0" borderId="0" xfId="0" applyFont="1" applyAlignment="1">
      <alignment horizontal="center"/>
    </xf>
    <xf numFmtId="0" fontId="32" fillId="0" borderId="0" xfId="0" applyFont="1"/>
    <xf numFmtId="0" fontId="15" fillId="0" borderId="0" xfId="0" applyFont="1"/>
    <xf numFmtId="168" fontId="6" fillId="0" borderId="2" xfId="0" applyNumberFormat="1" applyFont="1" applyBorder="1" applyAlignment="1">
      <alignment horizontal="right"/>
    </xf>
    <xf numFmtId="0" fontId="32" fillId="0" borderId="0" xfId="0" applyFont="1" applyAlignment="1">
      <alignment horizontal="left"/>
    </xf>
    <xf numFmtId="0" fontId="26" fillId="0" borderId="0" xfId="0" applyFont="1"/>
    <xf numFmtId="0" fontId="6" fillId="0" borderId="0" xfId="0" applyFont="1" applyBorder="1" applyAlignment="1">
      <alignment horizontal="center"/>
    </xf>
    <xf numFmtId="3" fontId="32" fillId="0" borderId="0" xfId="0" applyNumberFormat="1" applyFont="1" applyAlignment="1">
      <alignment horizontal="right"/>
    </xf>
    <xf numFmtId="0" fontId="35" fillId="0" borderId="0" xfId="0" applyFont="1"/>
    <xf numFmtId="3" fontId="32" fillId="0" borderId="0" xfId="0" applyNumberFormat="1" applyFont="1"/>
    <xf numFmtId="0" fontId="32" fillId="0" borderId="0" xfId="0" applyFont="1" applyBorder="1"/>
    <xf numFmtId="37" fontId="18" fillId="0" borderId="0" xfId="0" applyNumberFormat="1" applyFont="1" applyAlignment="1">
      <alignment horizontal="right"/>
    </xf>
    <xf numFmtId="0" fontId="10" fillId="0" borderId="4" xfId="0" applyFont="1" applyBorder="1" applyAlignment="1">
      <alignment horizontal="center"/>
    </xf>
    <xf numFmtId="0" fontId="32" fillId="0" borderId="0" xfId="0" applyNumberFormat="1" applyFont="1"/>
    <xf numFmtId="0" fontId="3" fillId="0" borderId="0" xfId="0" applyFont="1"/>
    <xf numFmtId="0" fontId="37" fillId="0" borderId="0" xfId="0" applyFont="1"/>
    <xf numFmtId="0" fontId="32" fillId="0" borderId="0" xfId="0" applyFont="1" applyAlignment="1">
      <alignment horizontal="center"/>
    </xf>
    <xf numFmtId="3" fontId="32" fillId="0" borderId="0" xfId="0" applyNumberFormat="1" applyFont="1" applyAlignment="1">
      <alignment horizontal="center"/>
    </xf>
    <xf numFmtId="3" fontId="10" fillId="0" borderId="5" xfId="0" applyNumberFormat="1" applyFont="1" applyBorder="1" applyAlignment="1">
      <alignment horizontal="right"/>
    </xf>
    <xf numFmtId="3" fontId="10" fillId="0" borderId="5" xfId="0" applyNumberFormat="1" applyFont="1" applyBorder="1"/>
    <xf numFmtId="168" fontId="6" fillId="0" borderId="0" xfId="0" applyNumberFormat="1" applyFont="1" applyBorder="1" applyAlignment="1">
      <alignment horizontal="right"/>
    </xf>
    <xf numFmtId="0" fontId="38" fillId="0" borderId="0" xfId="0" applyFont="1" applyAlignment="1">
      <alignment horizontal="center"/>
    </xf>
    <xf numFmtId="0" fontId="10" fillId="0" borderId="0" xfId="0" applyFont="1" applyBorder="1"/>
    <xf numFmtId="166" fontId="32" fillId="0" borderId="0" xfId="0" applyNumberFormat="1" applyFont="1" applyAlignment="1">
      <alignment horizontal="center"/>
    </xf>
    <xf numFmtId="2" fontId="32" fillId="0" borderId="0" xfId="0" applyNumberFormat="1" applyFont="1" applyAlignment="1">
      <alignment horizontal="center"/>
    </xf>
    <xf numFmtId="0" fontId="32" fillId="0" borderId="1" xfId="0" applyFont="1" applyBorder="1" applyAlignment="1">
      <alignment horizontal="center"/>
    </xf>
    <xf numFmtId="0" fontId="10" fillId="0" borderId="0" xfId="0" applyFont="1" applyAlignment="1"/>
    <xf numFmtId="0" fontId="5" fillId="0" borderId="0" xfId="0" applyFont="1" applyAlignment="1">
      <alignment horizontal="left"/>
    </xf>
    <xf numFmtId="0" fontId="32" fillId="0" borderId="1" xfId="0" applyFont="1" applyBorder="1"/>
    <xf numFmtId="0" fontId="39" fillId="0" borderId="0" xfId="0" applyFont="1"/>
    <xf numFmtId="0" fontId="32" fillId="0" borderId="0" xfId="0" applyFont="1" applyAlignment="1" applyProtection="1">
      <alignment horizontal="center"/>
    </xf>
    <xf numFmtId="174" fontId="32" fillId="0" borderId="0" xfId="0" applyNumberFormat="1" applyFont="1" applyAlignment="1" applyProtection="1">
      <alignment horizontal="center"/>
    </xf>
    <xf numFmtId="0" fontId="4" fillId="0" borderId="0" xfId="0" applyFont="1" applyAlignment="1" applyProtection="1">
      <alignment horizontal="center"/>
    </xf>
    <xf numFmtId="0" fontId="4" fillId="0" borderId="0" xfId="0" applyFont="1" applyBorder="1" applyAlignment="1" applyProtection="1">
      <alignment horizontal="center"/>
    </xf>
    <xf numFmtId="0" fontId="4" fillId="0" borderId="1" xfId="0" applyFont="1" applyBorder="1" applyAlignment="1" applyProtection="1">
      <alignment horizontal="center"/>
    </xf>
    <xf numFmtId="0" fontId="38" fillId="0" borderId="4" xfId="0" applyFont="1" applyBorder="1" applyAlignment="1">
      <alignment horizontal="center"/>
    </xf>
    <xf numFmtId="166" fontId="14" fillId="0" borderId="0" xfId="0" applyNumberFormat="1" applyFont="1"/>
    <xf numFmtId="166" fontId="14" fillId="0" borderId="0" xfId="0" applyNumberFormat="1" applyFont="1" applyAlignment="1">
      <alignment horizontal="right"/>
    </xf>
    <xf numFmtId="0" fontId="9" fillId="0" borderId="0" xfId="0" applyFont="1" applyBorder="1" applyAlignment="1">
      <alignment horizontal="right"/>
    </xf>
    <xf numFmtId="170" fontId="3" fillId="0" borderId="0" xfId="6" applyNumberFormat="1"/>
    <xf numFmtId="166" fontId="6" fillId="0" borderId="0" xfId="6" applyNumberFormat="1" applyFont="1" applyAlignment="1">
      <alignment horizontal="center"/>
    </xf>
    <xf numFmtId="0" fontId="14" fillId="0" borderId="0" xfId="0" applyFont="1" applyAlignment="1">
      <alignment horizontal="right"/>
    </xf>
    <xf numFmtId="167" fontId="19" fillId="0" borderId="0" xfId="0" applyNumberFormat="1" applyFont="1" applyAlignment="1">
      <alignment horizontal="center"/>
    </xf>
    <xf numFmtId="0" fontId="10" fillId="0" borderId="1" xfId="0" applyFont="1" applyBorder="1" applyAlignment="1">
      <alignment horizontal="center"/>
    </xf>
    <xf numFmtId="166" fontId="32" fillId="0" borderId="0" xfId="6" applyNumberFormat="1" applyFont="1" applyAlignment="1">
      <alignment horizontal="center"/>
    </xf>
    <xf numFmtId="1" fontId="6" fillId="0" borderId="0" xfId="0" applyNumberFormat="1" applyFont="1"/>
    <xf numFmtId="1" fontId="6" fillId="0" borderId="0" xfId="0" applyNumberFormat="1" applyFont="1" applyAlignment="1">
      <alignment horizontal="left"/>
    </xf>
    <xf numFmtId="166" fontId="10" fillId="0" borderId="0" xfId="0" applyNumberFormat="1" applyFont="1" applyAlignment="1">
      <alignment horizontal="center"/>
    </xf>
    <xf numFmtId="3" fontId="0" fillId="0" borderId="0" xfId="0" applyNumberFormat="1" applyBorder="1" applyAlignment="1">
      <alignment horizontal="right"/>
    </xf>
    <xf numFmtId="3" fontId="9" fillId="0" borderId="0" xfId="0" applyNumberFormat="1" applyFont="1" applyBorder="1" applyAlignment="1">
      <alignment horizontal="right"/>
    </xf>
    <xf numFmtId="167" fontId="6" fillId="0" borderId="0" xfId="0" applyNumberFormat="1" applyFont="1" applyBorder="1" applyAlignment="1">
      <alignment horizontal="center"/>
    </xf>
    <xf numFmtId="166" fontId="6" fillId="0" borderId="2" xfId="0" applyNumberFormat="1" applyFont="1" applyBorder="1" applyAlignment="1">
      <alignment horizontal="right"/>
    </xf>
    <xf numFmtId="3" fontId="32" fillId="0" borderId="2" xfId="0" applyNumberFormat="1" applyFont="1" applyBorder="1" applyAlignment="1">
      <alignment horizontal="right"/>
    </xf>
    <xf numFmtId="0" fontId="6" fillId="0" borderId="2" xfId="0" applyFont="1" applyBorder="1" applyAlignment="1">
      <alignment horizontal="left"/>
    </xf>
    <xf numFmtId="0" fontId="32" fillId="0" borderId="0" xfId="0" applyFont="1" applyBorder="1" applyAlignment="1">
      <alignment horizontal="center"/>
    </xf>
    <xf numFmtId="0" fontId="14" fillId="0" borderId="0" xfId="0" applyFont="1" applyAlignment="1">
      <alignment horizontal="left"/>
    </xf>
    <xf numFmtId="3" fontId="14" fillId="0" borderId="2" xfId="0" applyNumberFormat="1" applyFont="1" applyBorder="1" applyAlignment="1">
      <alignment horizontal="right"/>
    </xf>
    <xf numFmtId="0" fontId="0" fillId="0" borderId="2" xfId="0" applyBorder="1" applyAlignment="1">
      <alignment horizontal="right"/>
    </xf>
    <xf numFmtId="3" fontId="10" fillId="0" borderId="1" xfId="0" applyNumberFormat="1" applyFont="1" applyBorder="1" applyAlignment="1">
      <alignment horizontal="center"/>
    </xf>
    <xf numFmtId="3" fontId="19" fillId="0" borderId="0" xfId="0" applyNumberFormat="1" applyFont="1"/>
    <xf numFmtId="167" fontId="32" fillId="0" borderId="0" xfId="0" applyNumberFormat="1" applyFont="1"/>
    <xf numFmtId="168" fontId="32" fillId="0" borderId="0" xfId="0" applyNumberFormat="1" applyFont="1"/>
    <xf numFmtId="168" fontId="32" fillId="0" borderId="0" xfId="3" applyNumberFormat="1" applyFont="1"/>
    <xf numFmtId="0" fontId="6" fillId="0" borderId="0" xfId="0" applyFont="1" applyBorder="1" applyAlignment="1">
      <alignment horizontal="left"/>
    </xf>
    <xf numFmtId="173" fontId="6" fillId="0" borderId="0" xfId="0" applyNumberFormat="1" applyFont="1" applyAlignment="1">
      <alignment horizontal="center"/>
    </xf>
    <xf numFmtId="0" fontId="38" fillId="0" borderId="0" xfId="0" applyFont="1" applyAlignment="1" applyProtection="1">
      <alignment horizontal="center"/>
    </xf>
    <xf numFmtId="166" fontId="19" fillId="0" borderId="0" xfId="6" applyNumberFormat="1" applyFont="1" applyAlignment="1">
      <alignment horizontal="center"/>
    </xf>
    <xf numFmtId="166" fontId="0" fillId="0" borderId="0" xfId="0" applyNumberFormat="1"/>
    <xf numFmtId="166" fontId="19" fillId="0" borderId="0" xfId="0" applyNumberFormat="1" applyFont="1" applyAlignment="1">
      <alignment horizontal="center"/>
    </xf>
    <xf numFmtId="166" fontId="6" fillId="0" borderId="0" xfId="0" quotePrefix="1" applyNumberFormat="1" applyFont="1" applyAlignment="1">
      <alignment horizontal="center"/>
    </xf>
    <xf numFmtId="166" fontId="19" fillId="0" borderId="0" xfId="0" quotePrefix="1" applyNumberFormat="1" applyFont="1" applyAlignment="1">
      <alignment horizontal="center"/>
    </xf>
    <xf numFmtId="166" fontId="14" fillId="0" borderId="0" xfId="0" applyNumberFormat="1" applyFont="1" applyAlignment="1">
      <alignment horizontal="center"/>
    </xf>
    <xf numFmtId="166" fontId="19" fillId="0" borderId="0" xfId="0" applyNumberFormat="1" applyFont="1" applyAlignment="1">
      <alignment horizontal="right"/>
    </xf>
    <xf numFmtId="166" fontId="19" fillId="0" borderId="0" xfId="0" applyNumberFormat="1" applyFont="1" applyProtection="1"/>
    <xf numFmtId="3" fontId="19" fillId="0" borderId="0" xfId="0" applyNumberFormat="1" applyFont="1" applyAlignment="1">
      <alignment horizontal="right"/>
    </xf>
    <xf numFmtId="169" fontId="6" fillId="0" borderId="0" xfId="0" applyNumberFormat="1" applyFont="1" applyAlignment="1"/>
    <xf numFmtId="169" fontId="6" fillId="0" borderId="0" xfId="0" quotePrefix="1" applyNumberFormat="1" applyFont="1" applyAlignment="1"/>
    <xf numFmtId="0" fontId="32" fillId="0" borderId="0" xfId="0" applyFont="1" applyAlignment="1">
      <alignment horizontal="right"/>
    </xf>
    <xf numFmtId="0" fontId="41" fillId="0" borderId="0" xfId="0" applyFont="1"/>
    <xf numFmtId="3" fontId="7" fillId="0" borderId="0" xfId="0" applyNumberFormat="1" applyFont="1" applyAlignment="1">
      <alignment horizontal="center"/>
    </xf>
    <xf numFmtId="0" fontId="14" fillId="0" borderId="0" xfId="0" applyFont="1" applyAlignment="1">
      <alignment horizontal="center"/>
    </xf>
    <xf numFmtId="170" fontId="14" fillId="0" borderId="0" xfId="6" applyNumberFormat="1" applyFont="1" applyAlignment="1">
      <alignment horizontal="right"/>
    </xf>
    <xf numFmtId="166" fontId="14" fillId="0" borderId="0" xfId="6" applyNumberFormat="1" applyFont="1" applyAlignment="1">
      <alignment horizontal="right"/>
    </xf>
    <xf numFmtId="170" fontId="14" fillId="0" borderId="0" xfId="6" applyNumberFormat="1" applyFont="1"/>
    <xf numFmtId="166" fontId="14" fillId="0" borderId="0" xfId="6" applyNumberFormat="1" applyFont="1"/>
    <xf numFmtId="0" fontId="14" fillId="0" borderId="0" xfId="0" applyFont="1" applyBorder="1" applyAlignment="1">
      <alignment horizontal="left"/>
    </xf>
    <xf numFmtId="0" fontId="31" fillId="0" borderId="0" xfId="0" applyFont="1" applyBorder="1" applyAlignment="1">
      <alignment horizontal="left"/>
    </xf>
    <xf numFmtId="0" fontId="5" fillId="0" borderId="1" xfId="0" applyFont="1" applyBorder="1" applyAlignment="1">
      <alignment horizontal="left"/>
    </xf>
    <xf numFmtId="166" fontId="14" fillId="0" borderId="0" xfId="0" applyNumberFormat="1" applyFont="1" applyBorder="1" applyAlignment="1">
      <alignment horizontal="right"/>
    </xf>
    <xf numFmtId="0" fontId="10" fillId="0" borderId="0" xfId="0" applyFont="1" applyBorder="1" applyAlignment="1">
      <alignment horizontal="left"/>
    </xf>
    <xf numFmtId="166" fontId="14" fillId="0" borderId="0" xfId="6" applyNumberFormat="1" applyFont="1" applyBorder="1" applyAlignment="1">
      <alignment horizontal="right"/>
    </xf>
    <xf numFmtId="166" fontId="17" fillId="0" borderId="0" xfId="0" applyNumberFormat="1" applyFont="1" applyAlignment="1">
      <alignment horizontal="center"/>
    </xf>
    <xf numFmtId="3" fontId="28" fillId="0" borderId="0" xfId="0" applyNumberFormat="1" applyFont="1" applyAlignment="1">
      <alignment horizontal="center"/>
    </xf>
    <xf numFmtId="167" fontId="17" fillId="0" borderId="0" xfId="0" applyNumberFormat="1" applyFont="1" applyAlignment="1">
      <alignment horizontal="center"/>
    </xf>
    <xf numFmtId="3" fontId="17" fillId="0" borderId="0" xfId="0" applyNumberFormat="1" applyFont="1" applyAlignment="1">
      <alignment horizontal="center"/>
    </xf>
    <xf numFmtId="169" fontId="32" fillId="0" borderId="0" xfId="0" applyNumberFormat="1" applyFont="1"/>
    <xf numFmtId="3" fontId="10" fillId="0" borderId="0" xfId="0" applyNumberFormat="1" applyFont="1" applyBorder="1" applyAlignment="1">
      <alignment horizontal="center"/>
    </xf>
    <xf numFmtId="0" fontId="42" fillId="0" borderId="0" xfId="0" applyFont="1" applyAlignment="1">
      <alignment horizontal="center"/>
    </xf>
    <xf numFmtId="0" fontId="43" fillId="0" borderId="0" xfId="0" applyFont="1"/>
    <xf numFmtId="3" fontId="6" fillId="0" borderId="1" xfId="0" applyNumberFormat="1" applyFont="1" applyBorder="1"/>
    <xf numFmtId="38" fontId="25" fillId="0" borderId="0" xfId="0" applyNumberFormat="1" applyFont="1" applyAlignment="1">
      <alignment horizontal="right"/>
    </xf>
    <xf numFmtId="167" fontId="14" fillId="0" borderId="0" xfId="0" applyNumberFormat="1" applyFont="1" applyAlignment="1">
      <alignment horizontal="center"/>
    </xf>
    <xf numFmtId="0" fontId="4" fillId="0" borderId="0" xfId="0" applyFont="1" applyFill="1" applyBorder="1" applyAlignment="1">
      <alignment horizontal="center"/>
    </xf>
    <xf numFmtId="170" fontId="14" fillId="0" borderId="0" xfId="0" applyNumberFormat="1" applyFont="1" applyAlignment="1">
      <alignment horizontal="right"/>
    </xf>
    <xf numFmtId="167" fontId="14" fillId="0" borderId="0" xfId="0" applyNumberFormat="1" applyFont="1" applyBorder="1" applyAlignment="1">
      <alignment horizontal="right"/>
    </xf>
    <xf numFmtId="3" fontId="4" fillId="0" borderId="0" xfId="0" applyNumberFormat="1" applyFont="1" applyAlignment="1">
      <alignment horizontal="right"/>
    </xf>
    <xf numFmtId="17" fontId="4" fillId="0" borderId="0" xfId="0" quotePrefix="1" applyNumberFormat="1" applyFont="1" applyAlignment="1">
      <alignment horizontal="right"/>
    </xf>
    <xf numFmtId="3" fontId="4" fillId="0" borderId="0" xfId="0" applyNumberFormat="1" applyFont="1" applyBorder="1" applyAlignment="1">
      <alignment horizontal="right"/>
    </xf>
    <xf numFmtId="0" fontId="44" fillId="0" borderId="0" xfId="0" applyFont="1" applyBorder="1" applyAlignment="1">
      <alignment horizontal="right"/>
    </xf>
    <xf numFmtId="3" fontId="44" fillId="0" borderId="0" xfId="0" applyNumberFormat="1" applyFont="1" applyBorder="1" applyAlignment="1">
      <alignment horizontal="right"/>
    </xf>
    <xf numFmtId="0" fontId="5" fillId="0" borderId="0" xfId="0" applyFont="1" applyBorder="1" applyAlignment="1">
      <alignment horizontal="left"/>
    </xf>
    <xf numFmtId="0" fontId="4" fillId="0" borderId="0" xfId="0" quotePrefix="1" applyFont="1" applyAlignment="1">
      <alignment horizontal="right"/>
    </xf>
    <xf numFmtId="0" fontId="9" fillId="0" borderId="0" xfId="0" applyFont="1" applyAlignment="1">
      <alignment horizontal="left"/>
    </xf>
    <xf numFmtId="0" fontId="46" fillId="0" borderId="0" xfId="0" applyFont="1"/>
    <xf numFmtId="166" fontId="6" fillId="0" borderId="0" xfId="6" applyNumberFormat="1" applyFont="1" applyAlignment="1">
      <alignment horizontal="right"/>
    </xf>
    <xf numFmtId="167" fontId="25" fillId="0" borderId="0" xfId="0" applyNumberFormat="1" applyFont="1" applyAlignment="1">
      <alignment horizontal="right"/>
    </xf>
    <xf numFmtId="1" fontId="32" fillId="0" borderId="0" xfId="0" applyNumberFormat="1" applyFont="1" applyAlignment="1">
      <alignment horizontal="center"/>
    </xf>
    <xf numFmtId="1" fontId="32" fillId="0" borderId="0" xfId="0" quotePrefix="1" applyNumberFormat="1" applyFont="1" applyAlignment="1">
      <alignment horizontal="center"/>
    </xf>
    <xf numFmtId="3" fontId="14" fillId="0" borderId="0" xfId="0" applyNumberFormat="1" applyFont="1" applyAlignment="1">
      <alignment horizontal="center"/>
    </xf>
    <xf numFmtId="0" fontId="48" fillId="0" borderId="0" xfId="0" applyFont="1" applyAlignment="1">
      <alignment horizontal="left"/>
    </xf>
    <xf numFmtId="0" fontId="48" fillId="0" borderId="0" xfId="0" applyFont="1"/>
    <xf numFmtId="167" fontId="47" fillId="0" borderId="0" xfId="0" applyNumberFormat="1" applyFont="1" applyAlignment="1">
      <alignment horizontal="right"/>
    </xf>
    <xf numFmtId="9" fontId="6" fillId="0" borderId="0" xfId="6" applyFont="1" applyAlignment="1">
      <alignment horizontal="left"/>
    </xf>
    <xf numFmtId="3" fontId="27" fillId="0" borderId="0" xfId="0" applyNumberFormat="1" applyFont="1" applyBorder="1" applyAlignment="1">
      <alignment horizontal="right"/>
    </xf>
    <xf numFmtId="3" fontId="14" fillId="0" borderId="0" xfId="0" applyNumberFormat="1" applyFont="1" applyBorder="1" applyAlignment="1">
      <alignment horizontal="right"/>
    </xf>
    <xf numFmtId="3" fontId="10" fillId="0" borderId="0" xfId="0" applyNumberFormat="1" applyFont="1" applyBorder="1" applyAlignment="1">
      <alignment horizontal="left"/>
    </xf>
    <xf numFmtId="1" fontId="10" fillId="0" borderId="0" xfId="0" applyNumberFormat="1" applyFont="1" applyBorder="1" applyAlignment="1">
      <alignment horizontal="right"/>
    </xf>
    <xf numFmtId="1" fontId="0" fillId="0" borderId="0" xfId="0" applyNumberFormat="1"/>
    <xf numFmtId="3" fontId="9" fillId="0" borderId="0" xfId="0" applyNumberFormat="1" applyFont="1" applyAlignment="1">
      <alignment horizontal="center"/>
    </xf>
    <xf numFmtId="37" fontId="9" fillId="0" borderId="0" xfId="0" applyNumberFormat="1" applyFont="1" applyAlignment="1">
      <alignment horizontal="right"/>
    </xf>
    <xf numFmtId="0" fontId="7" fillId="0" borderId="0" xfId="0" applyFont="1" applyBorder="1" applyAlignment="1">
      <alignment horizontal="center"/>
    </xf>
    <xf numFmtId="166" fontId="32" fillId="0" borderId="0" xfId="0" applyNumberFormat="1" applyFont="1" applyBorder="1" applyAlignment="1">
      <alignment horizontal="center"/>
    </xf>
    <xf numFmtId="3" fontId="6" fillId="0" borderId="0" xfId="0" applyNumberFormat="1" applyFont="1" applyBorder="1" applyAlignment="1">
      <alignment horizontal="center"/>
    </xf>
    <xf numFmtId="166" fontId="17" fillId="0" borderId="0" xfId="0" applyNumberFormat="1" applyFont="1" applyAlignment="1">
      <alignment horizontal="right"/>
    </xf>
    <xf numFmtId="3" fontId="9" fillId="0" borderId="0" xfId="0" applyNumberFormat="1" applyFont="1" applyAlignment="1">
      <alignment horizontal="left"/>
    </xf>
    <xf numFmtId="38" fontId="9" fillId="0" borderId="0" xfId="0" applyNumberFormat="1" applyFont="1" applyAlignment="1">
      <alignment horizontal="center"/>
    </xf>
    <xf numFmtId="38" fontId="6" fillId="0" borderId="0" xfId="0" applyNumberFormat="1" applyFont="1" applyAlignment="1">
      <alignment horizontal="left"/>
    </xf>
    <xf numFmtId="0" fontId="0" fillId="0" borderId="0" xfId="0" quotePrefix="1"/>
    <xf numFmtId="0" fontId="32" fillId="0" borderId="0" xfId="0" quotePrefix="1" applyFont="1"/>
    <xf numFmtId="3" fontId="6" fillId="0" borderId="0" xfId="0" applyNumberFormat="1" applyFont="1" applyFill="1" applyBorder="1" applyAlignment="1">
      <alignment horizontal="center"/>
    </xf>
    <xf numFmtId="3" fontId="6" fillId="0" borderId="2" xfId="0" applyNumberFormat="1" applyFont="1" applyBorder="1" applyAlignment="1">
      <alignment horizontal="center"/>
    </xf>
    <xf numFmtId="0" fontId="32" fillId="0" borderId="0" xfId="0" applyFont="1" applyAlignment="1"/>
    <xf numFmtId="0" fontId="19" fillId="0" borderId="0" xfId="0" applyFont="1" applyAlignment="1">
      <alignment horizontal="left"/>
    </xf>
    <xf numFmtId="3" fontId="32" fillId="0" borderId="0" xfId="0" applyNumberFormat="1" applyFont="1" applyBorder="1" applyAlignment="1">
      <alignment horizontal="right"/>
    </xf>
    <xf numFmtId="3" fontId="50" fillId="0" borderId="0" xfId="0" applyNumberFormat="1" applyFont="1"/>
    <xf numFmtId="3" fontId="29" fillId="0" borderId="0" xfId="0" applyNumberFormat="1" applyFont="1"/>
    <xf numFmtId="166" fontId="6" fillId="0" borderId="0" xfId="0" applyNumberFormat="1" applyFont="1" applyAlignment="1"/>
    <xf numFmtId="0" fontId="6" fillId="0" borderId="0" xfId="0" applyNumberFormat="1" applyFont="1" applyAlignment="1">
      <alignment horizontal="center"/>
    </xf>
    <xf numFmtId="0" fontId="4" fillId="0" borderId="0" xfId="0" applyFont="1" applyBorder="1" applyAlignment="1"/>
    <xf numFmtId="166" fontId="6" fillId="0" borderId="0" xfId="0" applyNumberFormat="1" applyFont="1" applyBorder="1" applyAlignment="1"/>
    <xf numFmtId="3" fontId="38" fillId="0" borderId="0" xfId="0" applyNumberFormat="1" applyFont="1" applyAlignment="1">
      <alignment horizontal="right"/>
    </xf>
    <xf numFmtId="0" fontId="18" fillId="0" borderId="2" xfId="0" applyFont="1" applyBorder="1" applyAlignment="1">
      <alignment horizontal="center"/>
    </xf>
    <xf numFmtId="166" fontId="0" fillId="0" borderId="0" xfId="0" applyNumberFormat="1" applyAlignment="1">
      <alignment horizontal="center"/>
    </xf>
    <xf numFmtId="0" fontId="6" fillId="0" borderId="1" xfId="0" applyFont="1" applyBorder="1" applyAlignment="1">
      <alignment horizontal="center"/>
    </xf>
    <xf numFmtId="17" fontId="4" fillId="0" borderId="0" xfId="0" quotePrefix="1" applyNumberFormat="1" applyFont="1" applyBorder="1" applyAlignment="1">
      <alignment horizontal="center"/>
    </xf>
    <xf numFmtId="177" fontId="6" fillId="0" borderId="0" xfId="0" applyNumberFormat="1" applyFont="1" applyBorder="1"/>
    <xf numFmtId="0" fontId="34" fillId="0" borderId="0" xfId="0" applyFont="1" applyBorder="1"/>
    <xf numFmtId="0" fontId="6" fillId="0" borderId="0" xfId="0" applyNumberFormat="1" applyFont="1" applyBorder="1" applyAlignment="1">
      <alignment horizontal="left"/>
    </xf>
    <xf numFmtId="0" fontId="14" fillId="0" borderId="0" xfId="0" applyFont="1" applyBorder="1"/>
    <xf numFmtId="0" fontId="51" fillId="0" borderId="0" xfId="0" applyFont="1" applyBorder="1"/>
    <xf numFmtId="0" fontId="6" fillId="0" borderId="0" xfId="0" applyNumberFormat="1" applyFont="1" applyFill="1" applyBorder="1" applyAlignment="1">
      <alignment horizontal="left"/>
    </xf>
    <xf numFmtId="0" fontId="10" fillId="0" borderId="3" xfId="0" applyFont="1" applyBorder="1"/>
    <xf numFmtId="3" fontId="6" fillId="0" borderId="0" xfId="0" quotePrefix="1" applyNumberFormat="1" applyFont="1" applyBorder="1" applyAlignment="1">
      <alignment horizontal="center"/>
    </xf>
    <xf numFmtId="178" fontId="6" fillId="0" borderId="0" xfId="0" applyNumberFormat="1" applyFont="1" applyBorder="1" applyAlignment="1">
      <alignment horizontal="center"/>
    </xf>
    <xf numFmtId="0" fontId="9" fillId="0" borderId="0" xfId="0" applyNumberFormat="1" applyFont="1" applyBorder="1" applyAlignment="1">
      <alignment horizontal="left"/>
    </xf>
    <xf numFmtId="0" fontId="14" fillId="0" borderId="0" xfId="0" applyNumberFormat="1" applyFont="1" applyBorder="1" applyAlignment="1">
      <alignment horizontal="left"/>
    </xf>
    <xf numFmtId="0" fontId="32" fillId="0" borderId="0" xfId="0" applyFont="1" applyBorder="1" applyAlignment="1">
      <alignment horizontal="left"/>
    </xf>
    <xf numFmtId="0" fontId="10" fillId="0" borderId="0" xfId="0" applyNumberFormat="1" applyFont="1" applyBorder="1" applyAlignment="1">
      <alignment horizontal="left"/>
    </xf>
    <xf numFmtId="0" fontId="10" fillId="2" borderId="0" xfId="0" applyFont="1" applyFill="1" applyBorder="1"/>
    <xf numFmtId="9" fontId="6" fillId="0" borderId="0" xfId="6" applyFont="1" applyAlignment="1">
      <alignment horizontal="center"/>
    </xf>
    <xf numFmtId="3" fontId="25" fillId="0" borderId="0" xfId="0" applyNumberFormat="1" applyFont="1" applyBorder="1" applyAlignment="1">
      <alignment horizontal="center"/>
    </xf>
    <xf numFmtId="167" fontId="17" fillId="0" borderId="0" xfId="0" applyNumberFormat="1" applyFont="1" applyBorder="1" applyAlignment="1">
      <alignment horizontal="center"/>
    </xf>
    <xf numFmtId="3" fontId="17" fillId="0" borderId="0" xfId="0" applyNumberFormat="1" applyFont="1" applyBorder="1" applyAlignment="1">
      <alignment horizontal="center"/>
    </xf>
    <xf numFmtId="0" fontId="7" fillId="0" borderId="0" xfId="0" applyFont="1" applyBorder="1" applyAlignment="1"/>
    <xf numFmtId="0" fontId="3" fillId="0" borderId="0" xfId="5" applyAlignment="1">
      <alignment horizontal="center"/>
    </xf>
    <xf numFmtId="3" fontId="3" fillId="0" borderId="0" xfId="5" applyNumberFormat="1" applyAlignment="1">
      <alignment horizontal="center"/>
    </xf>
    <xf numFmtId="170" fontId="6" fillId="0" borderId="0" xfId="0" applyNumberFormat="1" applyFont="1"/>
    <xf numFmtId="166" fontId="29" fillId="0" borderId="0" xfId="6" applyNumberFormat="1" applyFont="1" applyAlignment="1">
      <alignment horizontal="right"/>
    </xf>
    <xf numFmtId="0" fontId="4" fillId="0" borderId="6" xfId="0" applyFont="1" applyBorder="1" applyAlignment="1">
      <alignment horizontal="center"/>
    </xf>
    <xf numFmtId="166" fontId="49" fillId="0" borderId="0" xfId="0" applyNumberFormat="1" applyFont="1"/>
    <xf numFmtId="166" fontId="29" fillId="0" borderId="0" xfId="0" applyNumberFormat="1" applyFont="1" applyAlignment="1">
      <alignment horizontal="center"/>
    </xf>
    <xf numFmtId="37" fontId="18" fillId="0" borderId="0" xfId="0" applyNumberFormat="1" applyFont="1"/>
    <xf numFmtId="3" fontId="9" fillId="0" borderId="0" xfId="0" applyNumberFormat="1" applyFont="1" applyAlignment="1">
      <alignment horizontal="right"/>
    </xf>
    <xf numFmtId="3" fontId="14" fillId="0" borderId="0" xfId="6" applyNumberFormat="1" applyFont="1" applyAlignment="1">
      <alignment horizontal="right"/>
    </xf>
    <xf numFmtId="37" fontId="9" fillId="0" borderId="0" xfId="0" applyNumberFormat="1" applyFont="1"/>
    <xf numFmtId="3" fontId="6" fillId="0" borderId="0" xfId="0" applyNumberFormat="1" applyFont="1" applyBorder="1" applyAlignment="1"/>
    <xf numFmtId="3" fontId="0" fillId="0" borderId="0" xfId="0" applyNumberFormat="1" applyFill="1" applyBorder="1" applyAlignment="1"/>
    <xf numFmtId="3" fontId="0" fillId="0" borderId="0" xfId="0" applyNumberFormat="1" applyBorder="1" applyAlignment="1"/>
    <xf numFmtId="0" fontId="7" fillId="0" borderId="2" xfId="0" applyFont="1" applyBorder="1" applyAlignment="1">
      <alignment horizontal="left"/>
    </xf>
    <xf numFmtId="0" fontId="7" fillId="0" borderId="2" xfId="0" applyFont="1" applyBorder="1" applyAlignment="1">
      <alignment horizontal="center"/>
    </xf>
    <xf numFmtId="0" fontId="4" fillId="0" borderId="8" xfId="0" applyFont="1" applyBorder="1" applyAlignment="1">
      <alignment horizontal="center"/>
    </xf>
    <xf numFmtId="17" fontId="4" fillId="0" borderId="0" xfId="0" quotePrefix="1" applyNumberFormat="1" applyFont="1" applyBorder="1" applyAlignment="1">
      <alignment horizontal="left"/>
    </xf>
    <xf numFmtId="0" fontId="4" fillId="0" borderId="9" xfId="0" applyFont="1" applyBorder="1" applyAlignment="1">
      <alignment horizontal="center"/>
    </xf>
    <xf numFmtId="0" fontId="9" fillId="0" borderId="7" xfId="0" applyFont="1" applyBorder="1"/>
    <xf numFmtId="0" fontId="9" fillId="0" borderId="1" xfId="0" applyFont="1" applyBorder="1" applyAlignment="1">
      <alignment horizontal="right"/>
    </xf>
    <xf numFmtId="0" fontId="9" fillId="0" borderId="10" xfId="0" applyFont="1" applyBorder="1" applyAlignment="1">
      <alignment horizontal="right"/>
    </xf>
    <xf numFmtId="0" fontId="9" fillId="0" borderId="8" xfId="0" applyFont="1" applyBorder="1" applyAlignment="1">
      <alignment horizontal="right"/>
    </xf>
    <xf numFmtId="0" fontId="9" fillId="0" borderId="1" xfId="0" applyFont="1" applyBorder="1" applyAlignment="1">
      <alignment horizontal="left"/>
    </xf>
    <xf numFmtId="0" fontId="9" fillId="0" borderId="7" xfId="0" applyFont="1" applyBorder="1" applyAlignment="1">
      <alignment horizontal="right"/>
    </xf>
    <xf numFmtId="0" fontId="9" fillId="0" borderId="6" xfId="0" applyFont="1" applyBorder="1"/>
    <xf numFmtId="0" fontId="9" fillId="0" borderId="9" xfId="0" applyFont="1" applyBorder="1" applyAlignment="1">
      <alignment horizontal="right"/>
    </xf>
    <xf numFmtId="0" fontId="9" fillId="0" borderId="0" xfId="0" applyFont="1" applyBorder="1" applyAlignment="1">
      <alignment horizontal="left"/>
    </xf>
    <xf numFmtId="0" fontId="9" fillId="0" borderId="6" xfId="0" applyFont="1" applyBorder="1" applyAlignment="1">
      <alignment horizontal="right"/>
    </xf>
    <xf numFmtId="0" fontId="9" fillId="0" borderId="9" xfId="0" applyFont="1" applyBorder="1"/>
    <xf numFmtId="3" fontId="6" fillId="0" borderId="6" xfId="0" applyNumberFormat="1" applyFont="1" applyBorder="1" applyAlignment="1">
      <alignment horizontal="center"/>
    </xf>
    <xf numFmtId="3" fontId="14" fillId="0" borderId="6" xfId="0" applyNumberFormat="1" applyFont="1" applyBorder="1" applyAlignment="1">
      <alignment horizontal="center"/>
    </xf>
    <xf numFmtId="3" fontId="14" fillId="0" borderId="0" xfId="0" applyNumberFormat="1" applyFont="1" applyBorder="1" applyAlignment="1">
      <alignment horizontal="center"/>
    </xf>
    <xf numFmtId="3" fontId="14" fillId="0" borderId="9" xfId="0" applyNumberFormat="1" applyFont="1" applyBorder="1" applyAlignment="1">
      <alignment horizontal="center"/>
    </xf>
    <xf numFmtId="0" fontId="14" fillId="0" borderId="8" xfId="0" applyFont="1" applyBorder="1"/>
    <xf numFmtId="167" fontId="32" fillId="0" borderId="0" xfId="0" applyNumberFormat="1" applyFont="1" applyAlignment="1">
      <alignment horizontal="center"/>
    </xf>
    <xf numFmtId="17" fontId="4" fillId="0" borderId="0" xfId="0" applyNumberFormat="1" applyFont="1" applyBorder="1" applyAlignment="1">
      <alignment horizontal="center"/>
    </xf>
    <xf numFmtId="17" fontId="4" fillId="0" borderId="0" xfId="0" applyNumberFormat="1" applyFont="1" applyBorder="1" applyAlignment="1"/>
    <xf numFmtId="167" fontId="10" fillId="2" borderId="0" xfId="0" applyNumberFormat="1" applyFont="1" applyFill="1" applyAlignment="1">
      <alignment horizontal="center"/>
    </xf>
    <xf numFmtId="3" fontId="52" fillId="0" borderId="0" xfId="0" applyNumberFormat="1" applyFont="1"/>
    <xf numFmtId="0" fontId="7" fillId="0" borderId="0" xfId="0" applyFont="1" applyBorder="1" applyAlignment="1">
      <alignment horizontal="left"/>
    </xf>
    <xf numFmtId="0" fontId="4" fillId="2" borderId="0" xfId="0" applyFont="1" applyFill="1" applyBorder="1" applyAlignment="1">
      <alignment horizontal="center"/>
    </xf>
    <xf numFmtId="0" fontId="0" fillId="2" borderId="0" xfId="0" applyFill="1" applyBorder="1" applyAlignment="1">
      <alignment horizontal="right"/>
    </xf>
    <xf numFmtId="1" fontId="6" fillId="0" borderId="0" xfId="0" applyNumberFormat="1" applyFont="1" applyBorder="1" applyAlignment="1">
      <alignment horizontal="left"/>
    </xf>
    <xf numFmtId="0" fontId="4" fillId="2" borderId="1" xfId="0" applyFont="1" applyFill="1" applyBorder="1" applyAlignment="1">
      <alignment horizontal="right"/>
    </xf>
    <xf numFmtId="0" fontId="4" fillId="0" borderId="9" xfId="0" applyFont="1" applyBorder="1" applyAlignment="1">
      <alignment horizontal="left"/>
    </xf>
    <xf numFmtId="0" fontId="4" fillId="0" borderId="10" xfId="0" applyFont="1" applyBorder="1" applyAlignment="1">
      <alignment horizontal="left"/>
    </xf>
    <xf numFmtId="0" fontId="0" fillId="0" borderId="9" xfId="0" applyBorder="1" applyAlignment="1">
      <alignment horizontal="left"/>
    </xf>
    <xf numFmtId="1" fontId="6" fillId="0" borderId="9" xfId="0" applyNumberFormat="1" applyFont="1" applyBorder="1" applyAlignment="1">
      <alignment horizontal="left"/>
    </xf>
    <xf numFmtId="0" fontId="6" fillId="0" borderId="9" xfId="0" applyFont="1" applyBorder="1" applyAlignment="1">
      <alignment horizontal="left"/>
    </xf>
    <xf numFmtId="1" fontId="14" fillId="0" borderId="0" xfId="0" applyNumberFormat="1" applyFont="1" applyAlignment="1">
      <alignment horizontal="left"/>
    </xf>
    <xf numFmtId="2" fontId="6" fillId="0" borderId="0" xfId="0" applyNumberFormat="1" applyFont="1" applyBorder="1" applyAlignment="1">
      <alignment horizontal="center"/>
    </xf>
    <xf numFmtId="0" fontId="53" fillId="0" borderId="0" xfId="0" applyFont="1" applyAlignment="1">
      <alignment horizontal="right" wrapText="1"/>
    </xf>
    <xf numFmtId="167" fontId="14" fillId="0" borderId="0" xfId="0" applyNumberFormat="1" applyFont="1" applyBorder="1" applyAlignment="1">
      <alignment horizontal="center"/>
    </xf>
    <xf numFmtId="166" fontId="8" fillId="0" borderId="0" xfId="0" applyNumberFormat="1" applyFont="1" applyAlignment="1">
      <alignment horizontal="right"/>
    </xf>
    <xf numFmtId="167" fontId="8" fillId="0" borderId="0" xfId="0" applyNumberFormat="1" applyFont="1"/>
    <xf numFmtId="175" fontId="9" fillId="0" borderId="0" xfId="0" applyNumberFormat="1" applyFont="1" applyProtection="1"/>
    <xf numFmtId="167" fontId="49" fillId="0" borderId="0" xfId="0" applyNumberFormat="1" applyFont="1" applyAlignment="1">
      <alignment horizontal="center"/>
    </xf>
    <xf numFmtId="166" fontId="14" fillId="0" borderId="0" xfId="6" applyNumberFormat="1" applyFont="1" applyAlignment="1">
      <alignment horizontal="center"/>
    </xf>
    <xf numFmtId="166" fontId="14" fillId="0" borderId="0" xfId="0" applyNumberFormat="1" applyFont="1" applyBorder="1" applyAlignment="1">
      <alignment horizontal="center"/>
    </xf>
    <xf numFmtId="3" fontId="5" fillId="0" borderId="0" xfId="0" applyNumberFormat="1" applyFont="1"/>
    <xf numFmtId="168" fontId="14" fillId="0" borderId="0" xfId="0" applyNumberFormat="1" applyFont="1"/>
    <xf numFmtId="166" fontId="14" fillId="0" borderId="0" xfId="0" quotePrefix="1" applyNumberFormat="1" applyFont="1" applyAlignment="1">
      <alignment horizontal="center"/>
    </xf>
    <xf numFmtId="168" fontId="14" fillId="0" borderId="0" xfId="0" applyNumberFormat="1" applyFont="1" applyBorder="1"/>
    <xf numFmtId="0" fontId="29" fillId="0" borderId="0" xfId="0" applyFont="1"/>
    <xf numFmtId="4" fontId="14" fillId="0" borderId="0" xfId="0" applyNumberFormat="1" applyFont="1" applyAlignment="1">
      <alignment horizontal="center"/>
    </xf>
    <xf numFmtId="3" fontId="32" fillId="0" borderId="0" xfId="0" quotePrefix="1" applyNumberFormat="1" applyFont="1" applyAlignment="1">
      <alignment horizontal="right"/>
    </xf>
    <xf numFmtId="170" fontId="54" fillId="0" borderId="0" xfId="6" applyNumberFormat="1" applyFont="1"/>
    <xf numFmtId="3" fontId="6" fillId="2" borderId="0" xfId="0" applyNumberFormat="1" applyFont="1" applyFill="1" applyBorder="1" applyAlignment="1"/>
    <xf numFmtId="3" fontId="6" fillId="0" borderId="11" xfId="0" applyNumberFormat="1" applyFont="1" applyBorder="1" applyAlignment="1"/>
    <xf numFmtId="3" fontId="6" fillId="2" borderId="2" xfId="0" applyNumberFormat="1" applyFont="1" applyFill="1" applyBorder="1" applyAlignment="1"/>
    <xf numFmtId="3" fontId="6" fillId="0" borderId="2" xfId="0" applyNumberFormat="1" applyFont="1" applyBorder="1" applyAlignment="1"/>
    <xf numFmtId="3" fontId="32" fillId="0" borderId="1" xfId="0" applyNumberFormat="1" applyFont="1" applyBorder="1" applyAlignment="1">
      <alignment horizontal="right"/>
    </xf>
    <xf numFmtId="3" fontId="38" fillId="0" borderId="5" xfId="0" applyNumberFormat="1" applyFont="1" applyBorder="1" applyAlignment="1">
      <alignment horizontal="right"/>
    </xf>
    <xf numFmtId="0" fontId="55" fillId="0" borderId="0" xfId="0" applyFont="1" applyAlignment="1">
      <alignment horizontal="right"/>
    </xf>
    <xf numFmtId="0" fontId="42" fillId="0" borderId="0" xfId="0" applyFont="1" applyBorder="1" applyAlignment="1">
      <alignment horizontal="center"/>
    </xf>
    <xf numFmtId="0" fontId="55" fillId="0" borderId="0" xfId="0" applyFont="1" applyAlignment="1">
      <alignment horizontal="center"/>
    </xf>
    <xf numFmtId="37" fontId="5" fillId="0" borderId="0" xfId="0" applyNumberFormat="1" applyFont="1"/>
    <xf numFmtId="170" fontId="32" fillId="0" borderId="0" xfId="6" applyNumberFormat="1" applyFont="1"/>
    <xf numFmtId="0" fontId="42" fillId="0" borderId="0" xfId="0" applyFont="1" applyAlignment="1" applyProtection="1">
      <alignment horizontal="center"/>
    </xf>
    <xf numFmtId="166" fontId="32" fillId="0" borderId="0" xfId="0" applyNumberFormat="1" applyFont="1" applyAlignment="1" applyProtection="1">
      <alignment horizontal="center"/>
    </xf>
    <xf numFmtId="0" fontId="42" fillId="0" borderId="1" xfId="0" applyFont="1" applyBorder="1" applyAlignment="1">
      <alignment horizontal="center"/>
    </xf>
    <xf numFmtId="1" fontId="6" fillId="2" borderId="9" xfId="0" applyNumberFormat="1" applyFont="1" applyFill="1" applyBorder="1" applyAlignment="1">
      <alignment horizontal="left"/>
    </xf>
    <xf numFmtId="176" fontId="6" fillId="0" borderId="0" xfId="0" applyNumberFormat="1" applyFont="1" applyAlignment="1">
      <alignment horizontal="center"/>
    </xf>
    <xf numFmtId="0" fontId="0" fillId="0" borderId="10" xfId="0" applyBorder="1" applyAlignment="1">
      <alignment horizontal="right"/>
    </xf>
    <xf numFmtId="0" fontId="0" fillId="0" borderId="9" xfId="0" applyBorder="1" applyAlignment="1">
      <alignment horizontal="right"/>
    </xf>
    <xf numFmtId="0" fontId="42" fillId="0" borderId="1" xfId="0" applyFont="1" applyBorder="1" applyAlignment="1" applyProtection="1">
      <alignment horizontal="center"/>
    </xf>
    <xf numFmtId="0" fontId="36" fillId="0" borderId="1" xfId="0" applyFont="1" applyBorder="1" applyAlignment="1">
      <alignment horizontal="center"/>
    </xf>
    <xf numFmtId="0" fontId="42" fillId="0" borderId="0" xfId="0" applyFont="1" applyBorder="1" applyAlignment="1" applyProtection="1">
      <alignment horizontal="center"/>
    </xf>
    <xf numFmtId="0" fontId="36" fillId="0" borderId="0" xfId="0" applyFont="1" applyBorder="1" applyAlignment="1">
      <alignment horizontal="center"/>
    </xf>
    <xf numFmtId="167" fontId="49" fillId="0" borderId="0" xfId="0" applyNumberFormat="1" applyFont="1" applyAlignment="1">
      <alignment horizontal="right"/>
    </xf>
    <xf numFmtId="167" fontId="10" fillId="0" borderId="0" xfId="6" applyNumberFormat="1" applyFont="1"/>
    <xf numFmtId="166" fontId="57" fillId="0" borderId="0" xfId="0" applyNumberFormat="1" applyFont="1"/>
    <xf numFmtId="0" fontId="57" fillId="0" borderId="0" xfId="0" applyFont="1"/>
    <xf numFmtId="170" fontId="14" fillId="0" borderId="0" xfId="6" applyNumberFormat="1" applyFont="1" applyBorder="1" applyAlignment="1">
      <alignment horizontal="center"/>
    </xf>
    <xf numFmtId="3" fontId="10" fillId="0" borderId="0" xfId="0" applyNumberFormat="1" applyFont="1" applyFill="1" applyAlignment="1">
      <alignment horizontal="right"/>
    </xf>
    <xf numFmtId="170" fontId="14" fillId="0" borderId="0" xfId="0" applyNumberFormat="1" applyFont="1" applyFill="1" applyAlignment="1">
      <alignment horizontal="right"/>
    </xf>
    <xf numFmtId="0" fontId="6" fillId="0" borderId="0" xfId="0" applyFont="1" applyFill="1"/>
    <xf numFmtId="0" fontId="10" fillId="0" borderId="0" xfId="0" applyFont="1" applyFill="1"/>
    <xf numFmtId="3" fontId="6" fillId="0" borderId="0" xfId="0" applyNumberFormat="1" applyFont="1" applyFill="1"/>
    <xf numFmtId="3" fontId="14" fillId="0" borderId="0" xfId="0" applyNumberFormat="1" applyFont="1" applyFill="1"/>
    <xf numFmtId="3" fontId="14" fillId="0" borderId="0" xfId="0" applyNumberFormat="1" applyFont="1" applyFill="1" applyAlignment="1">
      <alignment horizontal="right"/>
    </xf>
    <xf numFmtId="3" fontId="6" fillId="0" borderId="2" xfId="0" applyNumberFormat="1" applyFont="1" applyFill="1" applyBorder="1"/>
    <xf numFmtId="3" fontId="6" fillId="0" borderId="0" xfId="0" quotePrefix="1" applyNumberFormat="1" applyFont="1" applyFill="1" applyAlignment="1">
      <alignment horizontal="right"/>
    </xf>
    <xf numFmtId="3" fontId="6" fillId="0" borderId="0" xfId="0" applyNumberFormat="1" applyFont="1" applyFill="1" applyAlignment="1">
      <alignment horizontal="right"/>
    </xf>
    <xf numFmtId="3" fontId="6" fillId="0" borderId="0" xfId="0" quotePrefix="1" applyNumberFormat="1" applyFont="1"/>
    <xf numFmtId="3" fontId="8" fillId="0" borderId="2" xfId="0" applyNumberFormat="1" applyFont="1" applyBorder="1" applyAlignment="1">
      <alignment horizontal="center"/>
    </xf>
    <xf numFmtId="0" fontId="4" fillId="0" borderId="0" xfId="0" applyNumberFormat="1" applyFont="1" applyAlignment="1">
      <alignment horizontal="center"/>
    </xf>
    <xf numFmtId="3" fontId="6" fillId="0" borderId="0" xfId="0" quotePrefix="1" applyNumberFormat="1" applyFont="1" applyAlignment="1">
      <alignment horizontal="center"/>
    </xf>
    <xf numFmtId="0" fontId="32" fillId="0" borderId="0" xfId="0" quotePrefix="1" applyFont="1" applyAlignment="1">
      <alignment horizontal="right"/>
    </xf>
    <xf numFmtId="0" fontId="32" fillId="0" borderId="1" xfId="0" applyFont="1" applyBorder="1" applyAlignment="1">
      <alignment horizontal="right"/>
    </xf>
    <xf numFmtId="170" fontId="0" fillId="0" borderId="0" xfId="0" applyNumberFormat="1"/>
    <xf numFmtId="0" fontId="19" fillId="0" borderId="0" xfId="0" applyFont="1" applyFill="1"/>
    <xf numFmtId="0" fontId="0" fillId="0" borderId="0" xfId="0" applyAlignment="1" applyProtection="1">
      <alignment horizontal="left"/>
    </xf>
    <xf numFmtId="0" fontId="0" fillId="0" borderId="0" xfId="0" applyAlignment="1" applyProtection="1">
      <alignment horizontal="right"/>
    </xf>
    <xf numFmtId="166" fontId="14" fillId="0" borderId="0" xfId="6" applyNumberFormat="1" applyFont="1" applyFill="1" applyAlignment="1">
      <alignment horizontal="right"/>
    </xf>
    <xf numFmtId="0" fontId="14" fillId="0" borderId="0" xfId="0" applyFont="1" applyFill="1"/>
    <xf numFmtId="0" fontId="32" fillId="0" borderId="0" xfId="0" applyFont="1" applyFill="1"/>
    <xf numFmtId="170" fontId="14" fillId="0" borderId="0" xfId="0" applyNumberFormat="1" applyFont="1" applyAlignment="1">
      <alignment horizontal="center"/>
    </xf>
    <xf numFmtId="0" fontId="6" fillId="0" borderId="6" xfId="0" applyFont="1" applyBorder="1"/>
    <xf numFmtId="0" fontId="0" fillId="0" borderId="0" xfId="0" applyFill="1" applyBorder="1"/>
    <xf numFmtId="3" fontId="6" fillId="0" borderId="0" xfId="0" applyNumberFormat="1" applyFont="1" applyFill="1" applyAlignment="1">
      <alignment horizontal="center"/>
    </xf>
    <xf numFmtId="3" fontId="6" fillId="0" borderId="2" xfId="0" applyNumberFormat="1" applyFont="1" applyFill="1" applyBorder="1" applyAlignment="1">
      <alignment horizontal="center"/>
    </xf>
    <xf numFmtId="0" fontId="4" fillId="0" borderId="0" xfId="0" applyFont="1" applyFill="1" applyAlignment="1">
      <alignment horizontal="center"/>
    </xf>
    <xf numFmtId="0" fontId="0" fillId="0" borderId="1" xfId="0" applyFill="1" applyBorder="1"/>
    <xf numFmtId="0" fontId="6" fillId="0" borderId="0" xfId="0" applyFont="1" applyAlignment="1">
      <alignment wrapText="1"/>
    </xf>
    <xf numFmtId="0" fontId="6" fillId="0" borderId="0" xfId="0" applyNumberFormat="1" applyFont="1"/>
    <xf numFmtId="0" fontId="14" fillId="0" borderId="6" xfId="0" applyFont="1" applyBorder="1"/>
    <xf numFmtId="0" fontId="9" fillId="0" borderId="8" xfId="0" applyFont="1" applyBorder="1" applyAlignment="1">
      <alignment horizontal="left"/>
    </xf>
    <xf numFmtId="3" fontId="32" fillId="0" borderId="0" xfId="0" applyNumberFormat="1" applyFont="1" applyFill="1"/>
    <xf numFmtId="3" fontId="19" fillId="0" borderId="0" xfId="0" applyNumberFormat="1" applyFont="1" applyFill="1"/>
    <xf numFmtId="167" fontId="32" fillId="0" borderId="0" xfId="0" applyNumberFormat="1" applyFont="1" applyFill="1"/>
    <xf numFmtId="170" fontId="19" fillId="0" borderId="0" xfId="0" applyNumberFormat="1" applyFont="1" applyFill="1"/>
    <xf numFmtId="168" fontId="32" fillId="0" borderId="0" xfId="0" applyNumberFormat="1" applyFont="1" applyFill="1"/>
    <xf numFmtId="42" fontId="14" fillId="0" borderId="2" xfId="0" applyNumberFormat="1" applyFont="1" applyBorder="1" applyAlignment="1">
      <alignment horizontal="left"/>
    </xf>
    <xf numFmtId="0" fontId="14" fillId="0" borderId="2" xfId="0" applyFont="1" applyBorder="1" applyAlignment="1">
      <alignment horizontal="center"/>
    </xf>
    <xf numFmtId="166" fontId="14" fillId="0" borderId="2" xfId="0" applyNumberFormat="1" applyFont="1" applyBorder="1" applyAlignment="1">
      <alignment horizontal="center"/>
    </xf>
    <xf numFmtId="0" fontId="4" fillId="0" borderId="15" xfId="0" applyFont="1" applyBorder="1" applyAlignment="1">
      <alignment horizontal="center"/>
    </xf>
    <xf numFmtId="0" fontId="4" fillId="0" borderId="16" xfId="0" applyFont="1" applyBorder="1" applyAlignment="1">
      <alignment horizontal="center"/>
    </xf>
    <xf numFmtId="0" fontId="0" fillId="0" borderId="15" xfId="0" applyBorder="1"/>
    <xf numFmtId="0" fontId="0" fillId="0" borderId="16" xfId="0" applyBorder="1"/>
    <xf numFmtId="0" fontId="0" fillId="0" borderId="15" xfId="0" applyBorder="1" applyAlignment="1">
      <alignment horizontal="center"/>
    </xf>
    <xf numFmtId="166" fontId="6" fillId="0" borderId="15" xfId="0" applyNumberFormat="1" applyFont="1" applyBorder="1" applyAlignment="1">
      <alignment horizontal="center"/>
    </xf>
    <xf numFmtId="166" fontId="14" fillId="0" borderId="17" xfId="0" applyNumberFormat="1" applyFont="1" applyBorder="1" applyAlignment="1">
      <alignment horizontal="center"/>
    </xf>
    <xf numFmtId="170" fontId="6" fillId="0" borderId="15" xfId="0" applyNumberFormat="1" applyFont="1" applyBorder="1" applyAlignment="1">
      <alignment horizontal="center"/>
    </xf>
    <xf numFmtId="166" fontId="10" fillId="0" borderId="15" xfId="0" applyNumberFormat="1" applyFont="1" applyBorder="1" applyAlignment="1">
      <alignment horizontal="center"/>
    </xf>
    <xf numFmtId="0" fontId="6" fillId="0" borderId="0" xfId="0" applyNumberFormat="1" applyFont="1" applyAlignment="1">
      <alignment horizontal="left"/>
    </xf>
    <xf numFmtId="167" fontId="10" fillId="0" borderId="0" xfId="0" applyNumberFormat="1" applyFont="1" applyFill="1" applyAlignment="1">
      <alignment horizontal="right"/>
    </xf>
    <xf numFmtId="166" fontId="6" fillId="0" borderId="0" xfId="0" applyNumberFormat="1" applyFont="1" applyFill="1"/>
    <xf numFmtId="166" fontId="19" fillId="0" borderId="0" xfId="0" applyNumberFormat="1" applyFont="1" applyFill="1"/>
    <xf numFmtId="166" fontId="19" fillId="0" borderId="0" xfId="0" applyNumberFormat="1" applyFont="1"/>
    <xf numFmtId="0" fontId="56" fillId="0" borderId="0" xfId="0" applyFont="1" applyAlignment="1">
      <alignment horizontal="center"/>
    </xf>
    <xf numFmtId="177" fontId="6" fillId="0" borderId="0" xfId="0" applyNumberFormat="1" applyFont="1" applyBorder="1" applyAlignment="1">
      <alignment horizontal="right"/>
    </xf>
    <xf numFmtId="0" fontId="9" fillId="0" borderId="0" xfId="0" applyFont="1" applyFill="1" applyAlignment="1">
      <alignment horizontal="center"/>
    </xf>
    <xf numFmtId="3" fontId="19" fillId="0" borderId="1" xfId="0" applyNumberFormat="1" applyFont="1" applyBorder="1" applyAlignment="1">
      <alignment horizontal="center"/>
    </xf>
    <xf numFmtId="3" fontId="6" fillId="0" borderId="1" xfId="0" applyNumberFormat="1" applyFont="1" applyBorder="1" applyAlignment="1">
      <alignment horizontal="center"/>
    </xf>
    <xf numFmtId="166" fontId="15" fillId="0" borderId="0" xfId="0" applyNumberFormat="1" applyFont="1"/>
    <xf numFmtId="0" fontId="58" fillId="0" borderId="0" xfId="0" applyFont="1"/>
    <xf numFmtId="0" fontId="58" fillId="0" borderId="0" xfId="0" applyFont="1" applyAlignment="1">
      <alignment horizontal="center"/>
    </xf>
    <xf numFmtId="0" fontId="55" fillId="0" borderId="0" xfId="0" applyFont="1"/>
    <xf numFmtId="0" fontId="42" fillId="0" borderId="0" xfId="0" applyFont="1"/>
    <xf numFmtId="0" fontId="42" fillId="0" borderId="1" xfId="0" applyFont="1" applyBorder="1"/>
    <xf numFmtId="0" fontId="42" fillId="0" borderId="0" xfId="0" applyFont="1" applyBorder="1"/>
    <xf numFmtId="3" fontId="38" fillId="0" borderId="3" xfId="0" applyNumberFormat="1" applyFont="1" applyBorder="1" applyAlignment="1">
      <alignment horizontal="center"/>
    </xf>
    <xf numFmtId="0" fontId="37" fillId="0" borderId="0" xfId="0" applyFont="1" applyAlignment="1">
      <alignment horizontal="left"/>
    </xf>
    <xf numFmtId="0" fontId="56" fillId="0" borderId="0" xfId="0" applyFont="1" applyAlignment="1">
      <alignment horizontal="left"/>
    </xf>
    <xf numFmtId="0" fontId="58" fillId="0" borderId="0" xfId="0" applyFont="1" applyAlignment="1">
      <alignment horizontal="left"/>
    </xf>
    <xf numFmtId="0" fontId="42" fillId="0" borderId="0" xfId="0" applyFont="1" applyAlignment="1">
      <alignment horizontal="left"/>
    </xf>
    <xf numFmtId="0" fontId="55" fillId="0" borderId="1" xfId="0" applyFont="1" applyBorder="1" applyAlignment="1">
      <alignment horizontal="left"/>
    </xf>
    <xf numFmtId="0" fontId="55" fillId="0" borderId="1" xfId="0" applyFont="1" applyBorder="1" applyAlignment="1">
      <alignment horizontal="right"/>
    </xf>
    <xf numFmtId="0" fontId="55" fillId="0" borderId="0" xfId="0" applyFont="1" applyAlignment="1">
      <alignment horizontal="left"/>
    </xf>
    <xf numFmtId="2" fontId="10" fillId="0" borderId="0" xfId="0" applyNumberFormat="1" applyFont="1" applyBorder="1" applyAlignment="1">
      <alignment horizontal="center"/>
    </xf>
    <xf numFmtId="177" fontId="0" fillId="0" borderId="0" xfId="0" applyNumberFormat="1" applyAlignment="1">
      <alignment horizontal="center"/>
    </xf>
    <xf numFmtId="0" fontId="4" fillId="0" borderId="0" xfId="0" applyFont="1" applyFill="1" applyAlignment="1">
      <alignment horizontal="right"/>
    </xf>
    <xf numFmtId="0" fontId="0" fillId="0" borderId="1" xfId="0" applyFill="1" applyBorder="1" applyAlignment="1">
      <alignment horizontal="right"/>
    </xf>
    <xf numFmtId="0" fontId="0" fillId="0" borderId="0" xfId="0" applyFill="1"/>
    <xf numFmtId="3" fontId="38" fillId="0" borderId="5" xfId="0" applyNumberFormat="1" applyFont="1" applyFill="1" applyBorder="1" applyAlignment="1">
      <alignment horizontal="right"/>
    </xf>
    <xf numFmtId="166" fontId="49" fillId="0" borderId="0" xfId="0" applyNumberFormat="1" applyFont="1" applyFill="1"/>
    <xf numFmtId="3" fontId="32" fillId="0" borderId="0" xfId="0" applyNumberFormat="1" applyFont="1" applyFill="1" applyAlignment="1">
      <alignment horizontal="right"/>
    </xf>
    <xf numFmtId="3" fontId="32" fillId="0" borderId="2" xfId="0" applyNumberFormat="1" applyFont="1" applyFill="1" applyBorder="1" applyAlignment="1">
      <alignment horizontal="right"/>
    </xf>
    <xf numFmtId="170" fontId="0" fillId="0" borderId="0" xfId="0" applyNumberFormat="1" applyAlignment="1">
      <alignment horizontal="center"/>
    </xf>
    <xf numFmtId="3" fontId="32" fillId="0" borderId="0" xfId="0" applyNumberFormat="1" applyFont="1" applyFill="1" applyBorder="1" applyAlignment="1">
      <alignment horizontal="right"/>
    </xf>
    <xf numFmtId="170" fontId="6" fillId="0" borderId="0" xfId="0" applyNumberFormat="1" applyFont="1" applyAlignment="1">
      <alignment horizontal="left"/>
    </xf>
    <xf numFmtId="166" fontId="10" fillId="2" borderId="0" xfId="0" applyNumberFormat="1" applyFont="1" applyFill="1" applyAlignment="1">
      <alignment horizontal="center"/>
    </xf>
    <xf numFmtId="166" fontId="6" fillId="0" borderId="0" xfId="0" applyNumberFormat="1" applyFont="1" applyBorder="1" applyAlignment="1">
      <alignment horizontal="center"/>
    </xf>
    <xf numFmtId="0" fontId="59" fillId="0" borderId="0" xfId="0" applyFont="1" applyAlignment="1">
      <alignment horizontal="center"/>
    </xf>
    <xf numFmtId="0" fontId="57" fillId="0" borderId="0" xfId="0" applyFont="1" applyAlignment="1">
      <alignment horizontal="center"/>
    </xf>
    <xf numFmtId="170" fontId="10" fillId="0" borderId="0" xfId="0" applyNumberFormat="1" applyFont="1"/>
    <xf numFmtId="170" fontId="17" fillId="0" borderId="0" xfId="0" applyNumberFormat="1" applyFont="1" applyAlignment="1">
      <alignment horizontal="right"/>
    </xf>
    <xf numFmtId="3" fontId="14" fillId="0" borderId="0" xfId="0" quotePrefix="1" applyNumberFormat="1" applyFont="1" applyFill="1" applyAlignment="1">
      <alignment horizontal="right"/>
    </xf>
    <xf numFmtId="0" fontId="9" fillId="0" borderId="0" xfId="0" applyFont="1" applyFill="1" applyAlignment="1">
      <alignment horizontal="right"/>
    </xf>
    <xf numFmtId="0" fontId="7" fillId="0" borderId="0" xfId="0" applyFont="1" applyFill="1" applyAlignment="1">
      <alignment horizontal="center"/>
    </xf>
    <xf numFmtId="0" fontId="7" fillId="0" borderId="0" xfId="0" applyFont="1" applyFill="1" applyAlignment="1">
      <alignment horizontal="left"/>
    </xf>
    <xf numFmtId="0" fontId="4" fillId="0" borderId="0" xfId="0" applyFont="1" applyFill="1" applyBorder="1" applyAlignment="1">
      <alignment horizontal="left"/>
    </xf>
    <xf numFmtId="0" fontId="9" fillId="0" borderId="1" xfId="0" applyFont="1" applyFill="1" applyBorder="1" applyAlignment="1">
      <alignment horizontal="right"/>
    </xf>
    <xf numFmtId="0" fontId="60" fillId="0" borderId="0" xfId="0" applyFont="1" applyFill="1"/>
    <xf numFmtId="0" fontId="0" fillId="0" borderId="6" xfId="0" applyBorder="1"/>
    <xf numFmtId="1" fontId="6" fillId="0" borderId="0" xfId="0" applyNumberFormat="1" applyFont="1" applyAlignment="1">
      <alignment horizontal="right"/>
    </xf>
    <xf numFmtId="0" fontId="0" fillId="0" borderId="0" xfId="0" applyNumberFormat="1" applyAlignment="1" applyProtection="1">
      <alignment horizontal="left"/>
    </xf>
    <xf numFmtId="166" fontId="6" fillId="0" borderId="0" xfId="0" applyNumberFormat="1" applyFont="1" applyFill="1" applyBorder="1" applyAlignment="1">
      <alignment horizontal="right"/>
    </xf>
    <xf numFmtId="166" fontId="19" fillId="0" borderId="0" xfId="0" applyNumberFormat="1" applyFont="1" applyBorder="1"/>
    <xf numFmtId="0" fontId="61" fillId="0" borderId="0" xfId="0" applyFont="1"/>
    <xf numFmtId="166" fontId="17" fillId="0" borderId="0" xfId="0" applyNumberFormat="1" applyFont="1" applyFill="1" applyBorder="1" applyAlignment="1">
      <alignment horizontal="right"/>
    </xf>
    <xf numFmtId="0" fontId="7" fillId="0" borderId="0" xfId="0" applyFont="1" applyFill="1" applyAlignment="1"/>
    <xf numFmtId="166" fontId="6" fillId="0" borderId="0" xfId="0" applyNumberFormat="1" applyFont="1" applyBorder="1"/>
    <xf numFmtId="1" fontId="6" fillId="0" borderId="0" xfId="0" applyNumberFormat="1" applyFont="1" applyBorder="1"/>
    <xf numFmtId="170" fontId="32" fillId="0" borderId="0" xfId="0" applyNumberFormat="1" applyFont="1"/>
    <xf numFmtId="170" fontId="10" fillId="0" borderId="0" xfId="0" applyNumberFormat="1" applyFont="1" applyFill="1"/>
    <xf numFmtId="3" fontId="10" fillId="0" borderId="0" xfId="0" quotePrefix="1" applyNumberFormat="1" applyFont="1" applyAlignment="1">
      <alignment horizontal="right"/>
    </xf>
    <xf numFmtId="0" fontId="3" fillId="0" borderId="0" xfId="0" applyFont="1" applyFill="1"/>
    <xf numFmtId="170" fontId="6" fillId="0" borderId="0" xfId="0" quotePrefix="1" applyNumberFormat="1" applyFont="1" applyAlignment="1">
      <alignment horizontal="right"/>
    </xf>
    <xf numFmtId="0" fontId="6" fillId="0" borderId="1" xfId="0" applyFont="1" applyBorder="1" applyAlignment="1">
      <alignment horizontal="left"/>
    </xf>
    <xf numFmtId="176" fontId="6" fillId="0" borderId="1" xfId="0" applyNumberFormat="1" applyFont="1" applyBorder="1" applyAlignment="1">
      <alignment horizontal="center"/>
    </xf>
    <xf numFmtId="176" fontId="6" fillId="0" borderId="19" xfId="0" applyNumberFormat="1" applyFont="1" applyBorder="1" applyAlignment="1">
      <alignment horizontal="center"/>
    </xf>
    <xf numFmtId="170" fontId="19" fillId="0" borderId="0" xfId="0" applyNumberFormat="1" applyFont="1" applyAlignment="1">
      <alignment horizontal="center"/>
    </xf>
    <xf numFmtId="2" fontId="6" fillId="0" borderId="0" xfId="0" applyNumberFormat="1" applyFont="1"/>
    <xf numFmtId="0" fontId="48" fillId="0" borderId="0" xfId="0" applyFont="1" applyAlignment="1"/>
    <xf numFmtId="0" fontId="4" fillId="0" borderId="20" xfId="0" applyFont="1" applyBorder="1" applyAlignment="1">
      <alignment horizontal="center"/>
    </xf>
    <xf numFmtId="167" fontId="15" fillId="0" borderId="0" xfId="0" applyNumberFormat="1" applyFont="1" applyAlignment="1">
      <alignment horizontal="right"/>
    </xf>
    <xf numFmtId="167" fontId="14" fillId="0" borderId="2" xfId="0" applyNumberFormat="1" applyFont="1" applyBorder="1"/>
    <xf numFmtId="167" fontId="14" fillId="0" borderId="5" xfId="0" applyNumberFormat="1" applyFont="1" applyBorder="1"/>
    <xf numFmtId="3" fontId="32" fillId="0" borderId="0" xfId="0" applyNumberFormat="1" applyFont="1" applyBorder="1" applyAlignment="1">
      <alignment horizontal="center"/>
    </xf>
    <xf numFmtId="0" fontId="0" fillId="0" borderId="9" xfId="0" applyBorder="1"/>
    <xf numFmtId="0" fontId="4" fillId="0" borderId="21" xfId="0" applyFont="1" applyBorder="1" applyAlignment="1">
      <alignment horizontal="center"/>
    </xf>
    <xf numFmtId="0" fontId="0" fillId="0" borderId="21" xfId="0" applyBorder="1" applyAlignment="1">
      <alignment horizontal="center"/>
    </xf>
    <xf numFmtId="0" fontId="0" fillId="0" borderId="16" xfId="0" applyBorder="1" applyAlignment="1">
      <alignment horizontal="center"/>
    </xf>
    <xf numFmtId="0" fontId="0" fillId="0" borderId="20" xfId="0" applyBorder="1" applyAlignment="1">
      <alignment horizontal="center"/>
    </xf>
    <xf numFmtId="0" fontId="14" fillId="0" borderId="22" xfId="0" applyFont="1" applyBorder="1" applyAlignment="1">
      <alignment horizontal="center"/>
    </xf>
    <xf numFmtId="3" fontId="10" fillId="0" borderId="20" xfId="0" applyNumberFormat="1" applyFont="1" applyBorder="1" applyAlignment="1">
      <alignment horizontal="center"/>
    </xf>
    <xf numFmtId="0" fontId="7" fillId="0" borderId="0" xfId="0" applyFont="1" applyAlignment="1">
      <alignment horizontal="center"/>
    </xf>
    <xf numFmtId="0" fontId="4" fillId="0" borderId="0" xfId="0" applyFont="1" applyAlignment="1">
      <alignment horizontal="center"/>
    </xf>
    <xf numFmtId="0" fontId="42" fillId="0" borderId="0" xfId="0" applyFont="1" applyAlignment="1">
      <alignment horizontal="center"/>
    </xf>
    <xf numFmtId="3" fontId="6" fillId="0" borderId="0" xfId="0" applyNumberFormat="1" applyFont="1" applyAlignment="1">
      <alignment horizontal="center"/>
    </xf>
    <xf numFmtId="179" fontId="6" fillId="0" borderId="0" xfId="2" applyNumberFormat="1" applyFont="1"/>
    <xf numFmtId="180" fontId="14" fillId="0" borderId="0" xfId="0" applyNumberFormat="1" applyFont="1"/>
    <xf numFmtId="0" fontId="6" fillId="0" borderId="0" xfId="0" applyFont="1" applyAlignment="1">
      <alignment horizontal="left"/>
    </xf>
    <xf numFmtId="170"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applyAlignment="1">
      <alignment horizontal="left"/>
    </xf>
    <xf numFmtId="179" fontId="0" fillId="0" borderId="0" xfId="0" applyNumberFormat="1"/>
    <xf numFmtId="0" fontId="43" fillId="0" borderId="0" xfId="0" applyFont="1" applyAlignment="1" applyProtection="1">
      <alignment horizontal="center" vertical="center"/>
    </xf>
    <xf numFmtId="0" fontId="4" fillId="0" borderId="0" xfId="0" applyFont="1" applyAlignment="1" applyProtection="1">
      <alignment horizontal="center" vertical="center"/>
    </xf>
    <xf numFmtId="0" fontId="6" fillId="0" borderId="0" xfId="0" applyFont="1" applyAlignment="1">
      <alignment horizontal="center"/>
    </xf>
    <xf numFmtId="181" fontId="0" fillId="0" borderId="0" xfId="0" applyNumberFormat="1" applyAlignment="1">
      <alignment horizontal="center"/>
    </xf>
    <xf numFmtId="0" fontId="4" fillId="0" borderId="0" xfId="0" applyFont="1" applyAlignment="1">
      <alignment horizontal="center"/>
    </xf>
    <xf numFmtId="0" fontId="4" fillId="0" borderId="0" xfId="0" applyFont="1" applyBorder="1" applyAlignment="1">
      <alignment horizontal="center"/>
    </xf>
    <xf numFmtId="0" fontId="4" fillId="0" borderId="9" xfId="0" applyFont="1" applyBorder="1" applyAlignment="1">
      <alignment horizontal="center"/>
    </xf>
    <xf numFmtId="3" fontId="6" fillId="0" borderId="0" xfId="0" applyNumberFormat="1" applyFont="1" applyAlignment="1">
      <alignment horizontal="center"/>
    </xf>
    <xf numFmtId="166" fontId="6" fillId="0" borderId="9" xfId="0" applyNumberFormat="1" applyFont="1" applyBorder="1" applyAlignment="1">
      <alignment horizontal="center"/>
    </xf>
    <xf numFmtId="0" fontId="6" fillId="0" borderId="0" xfId="0" applyFont="1" applyAlignment="1">
      <alignment horizontal="left"/>
    </xf>
    <xf numFmtId="0" fontId="63" fillId="0" borderId="1" xfId="0" applyFont="1" applyBorder="1" applyAlignment="1">
      <alignment horizontal="center" vertical="top"/>
    </xf>
    <xf numFmtId="0" fontId="63" fillId="0" borderId="0" xfId="0" applyFont="1" applyAlignment="1">
      <alignment horizontal="center" vertical="top"/>
    </xf>
    <xf numFmtId="3" fontId="65" fillId="0" borderId="0" xfId="0" applyNumberFormat="1" applyFont="1" applyAlignment="1">
      <alignment horizontal="center" vertical="top"/>
    </xf>
    <xf numFmtId="3" fontId="32" fillId="0" borderId="0" xfId="0" applyNumberFormat="1" applyFont="1" applyAlignment="1">
      <alignment horizontal="center" vertical="top"/>
    </xf>
    <xf numFmtId="3" fontId="10" fillId="0" borderId="3" xfId="0" applyNumberFormat="1" applyFont="1" applyBorder="1" applyAlignment="1">
      <alignment horizontal="center" vertical="top"/>
    </xf>
    <xf numFmtId="170" fontId="66" fillId="0" borderId="0" xfId="0" applyNumberFormat="1" applyFont="1" applyAlignment="1">
      <alignment horizontal="center"/>
    </xf>
    <xf numFmtId="0" fontId="64" fillId="0" borderId="0" xfId="0" applyFont="1" applyAlignment="1">
      <alignment horizontal="center" vertical="top"/>
    </xf>
    <xf numFmtId="0" fontId="0" fillId="0" borderId="1" xfId="0" applyFont="1" applyBorder="1" applyAlignment="1">
      <alignment horizontal="right" vertical="top"/>
    </xf>
    <xf numFmtId="0" fontId="0" fillId="0" borderId="0" xfId="0" applyFont="1" applyAlignment="1">
      <alignment horizontal="right" vertical="top"/>
    </xf>
    <xf numFmtId="175" fontId="6" fillId="0" borderId="0" xfId="0" applyNumberFormat="1" applyFont="1"/>
    <xf numFmtId="167" fontId="6" fillId="0" borderId="0" xfId="0" applyNumberFormat="1" applyFont="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3" fontId="62" fillId="0" borderId="0" xfId="0" applyNumberFormat="1" applyFont="1"/>
    <xf numFmtId="3" fontId="62" fillId="0" borderId="0" xfId="0" quotePrefix="1" applyNumberFormat="1" applyFont="1" applyAlignment="1">
      <alignment horizontal="right" vertical="top"/>
    </xf>
    <xf numFmtId="167" fontId="6" fillId="0" borderId="0" xfId="0" applyNumberFormat="1" applyFont="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0" fontId="4" fillId="0" borderId="0" xfId="0" applyFont="1" applyAlignment="1">
      <alignment horizontal="right" vertical="top"/>
    </xf>
    <xf numFmtId="0" fontId="0" fillId="0" borderId="1" xfId="0" applyFont="1" applyBorder="1"/>
    <xf numFmtId="167" fontId="67" fillId="0" borderId="2" xfId="0" applyNumberFormat="1" applyFont="1" applyBorder="1"/>
    <xf numFmtId="3" fontId="63" fillId="0" borderId="0" xfId="0" applyNumberFormat="1" applyFont="1"/>
    <xf numFmtId="3" fontId="0" fillId="0" borderId="0" xfId="0" applyNumberFormat="1" applyFont="1"/>
    <xf numFmtId="0" fontId="6" fillId="0" borderId="0" xfId="0" applyFont="1" applyAlignment="1"/>
    <xf numFmtId="0" fontId="4" fillId="0" borderId="1" xfId="0" applyFont="1" applyBorder="1" applyAlignment="1">
      <alignment horizontal="center"/>
    </xf>
    <xf numFmtId="0" fontId="4" fillId="0" borderId="3" xfId="0" applyFont="1" applyBorder="1"/>
    <xf numFmtId="3" fontId="4" fillId="0" borderId="3" xfId="0" applyNumberFormat="1" applyFont="1" applyBorder="1" applyAlignment="1">
      <alignment horizontal="right"/>
    </xf>
    <xf numFmtId="0" fontId="7" fillId="0" borderId="0" xfId="0" applyFont="1" applyAlignment="1">
      <alignment horizontal="center"/>
    </xf>
    <xf numFmtId="0" fontId="4" fillId="0" borderId="0" xfId="0" applyFont="1" applyAlignment="1">
      <alignment horizontal="center"/>
    </xf>
    <xf numFmtId="0" fontId="6" fillId="0" borderId="0" xfId="0" applyFont="1" applyAlignment="1">
      <alignment horizontal="left"/>
    </xf>
    <xf numFmtId="0" fontId="6" fillId="0" borderId="0" xfId="0" applyFont="1" applyAlignment="1">
      <alignment horizontal="left"/>
    </xf>
    <xf numFmtId="3" fontId="6" fillId="0" borderId="0" xfId="0" applyNumberFormat="1" applyFont="1" applyAlignment="1">
      <alignment horizontal="center"/>
    </xf>
    <xf numFmtId="0" fontId="32" fillId="0" borderId="0" xfId="0" applyFont="1" applyAlignment="1">
      <alignment horizontal="center"/>
    </xf>
    <xf numFmtId="0" fontId="0" fillId="0" borderId="0" xfId="0" applyFill="1" applyAlignment="1">
      <alignment horizontal="center"/>
    </xf>
    <xf numFmtId="3" fontId="6" fillId="0" borderId="23" xfId="0" applyNumberFormat="1" applyFont="1" applyBorder="1" applyAlignment="1"/>
    <xf numFmtId="3" fontId="6" fillId="2" borderId="13" xfId="0" applyNumberFormat="1" applyFont="1" applyFill="1" applyBorder="1" applyAlignment="1"/>
    <xf numFmtId="3" fontId="6" fillId="0" borderId="13" xfId="0" applyNumberFormat="1" applyFont="1" applyBorder="1" applyAlignment="1"/>
    <xf numFmtId="0" fontId="6" fillId="0" borderId="0" xfId="0" applyFont="1" applyAlignment="1">
      <alignment horizontal="left"/>
    </xf>
    <xf numFmtId="3" fontId="8" fillId="0" borderId="0" xfId="0" applyNumberFormat="1" applyFont="1" applyAlignment="1">
      <alignment horizontal="right"/>
    </xf>
    <xf numFmtId="10" fontId="6" fillId="0" borderId="0" xfId="0" applyNumberFormat="1" applyFont="1" applyAlignment="1">
      <alignment horizontal="right"/>
    </xf>
    <xf numFmtId="0" fontId="6" fillId="0" borderId="0" xfId="0" applyFont="1" applyAlignment="1">
      <alignment horizontal="right"/>
    </xf>
    <xf numFmtId="167" fontId="6" fillId="0" borderId="0" xfId="0" applyNumberFormat="1" applyFont="1" applyAlignment="1">
      <alignment horizontal="center"/>
    </xf>
    <xf numFmtId="3" fontId="6" fillId="0" borderId="0" xfId="0" applyNumberFormat="1" applyFont="1" applyAlignment="1">
      <alignment horizontal="center"/>
    </xf>
    <xf numFmtId="0" fontId="4" fillId="0" borderId="0" xfId="0" applyFont="1" applyAlignment="1">
      <alignment horizontal="center"/>
    </xf>
    <xf numFmtId="0" fontId="6" fillId="0" borderId="0" xfId="0" applyFont="1" applyAlignment="1">
      <alignment horizontal="center"/>
    </xf>
    <xf numFmtId="0" fontId="6" fillId="0" borderId="0" xfId="0" applyFont="1" applyAlignment="1">
      <alignment horizontal="left"/>
    </xf>
    <xf numFmtId="0" fontId="4" fillId="0" borderId="1" xfId="0" applyFont="1" applyBorder="1" applyAlignment="1">
      <alignment horizontal="center"/>
    </xf>
    <xf numFmtId="3" fontId="6" fillId="0" borderId="0" xfId="0" applyNumberFormat="1" applyFont="1" applyAlignment="1">
      <alignment horizontal="center"/>
    </xf>
    <xf numFmtId="0" fontId="6" fillId="0" borderId="0" xfId="0" applyFont="1" applyAlignment="1">
      <alignment horizontal="center"/>
    </xf>
    <xf numFmtId="0" fontId="32" fillId="0" borderId="0" xfId="0" applyFont="1" applyAlignment="1">
      <alignment horizontal="center"/>
    </xf>
    <xf numFmtId="0" fontId="9" fillId="0" borderId="0" xfId="0" applyFont="1" applyAlignment="1">
      <alignment horizontal="left" wrapText="1"/>
    </xf>
    <xf numFmtId="0" fontId="6" fillId="0" borderId="0" xfId="0" applyFont="1" applyAlignment="1">
      <alignment horizontal="left"/>
    </xf>
    <xf numFmtId="0" fontId="3" fillId="0" borderId="0" xfId="0" applyFont="1" applyAlignment="1">
      <alignment horizontal="left" wrapText="1"/>
    </xf>
    <xf numFmtId="0" fontId="6" fillId="0" borderId="0" xfId="0" applyFont="1" applyAlignment="1" applyProtection="1">
      <alignment horizontal="center"/>
    </xf>
    <xf numFmtId="167" fontId="3" fillId="0" borderId="0" xfId="0" applyNumberFormat="1" applyFont="1" applyAlignment="1">
      <alignment horizontal="right"/>
    </xf>
    <xf numFmtId="0" fontId="6" fillId="0" borderId="0" xfId="0" applyFont="1" applyAlignment="1">
      <alignment horizontal="left"/>
    </xf>
    <xf numFmtId="3" fontId="6" fillId="0" borderId="0" xfId="0" applyNumberFormat="1" applyFont="1" applyAlignment="1">
      <alignment horizontal="center"/>
    </xf>
    <xf numFmtId="0" fontId="4" fillId="0" borderId="0" xfId="0" applyFont="1" applyBorder="1" applyAlignment="1">
      <alignment horizontal="center"/>
    </xf>
    <xf numFmtId="0" fontId="4" fillId="0" borderId="0" xfId="0" applyFont="1" applyAlignment="1">
      <alignment horizontal="center"/>
    </xf>
    <xf numFmtId="0" fontId="4" fillId="0" borderId="1" xfId="0" applyFont="1" applyBorder="1" applyAlignment="1">
      <alignment horizontal="center"/>
    </xf>
    <xf numFmtId="0" fontId="10" fillId="0" borderId="0" xfId="0" applyFont="1" applyAlignment="1">
      <alignment horizontal="center"/>
    </xf>
    <xf numFmtId="0" fontId="38" fillId="0" borderId="0" xfId="0" applyFont="1" applyAlignment="1" applyProtection="1"/>
    <xf numFmtId="0" fontId="10" fillId="0" borderId="0" xfId="0" applyFont="1" applyAlignment="1" applyProtection="1">
      <alignment horizontal="center"/>
    </xf>
    <xf numFmtId="0" fontId="32" fillId="0" borderId="0" xfId="0" applyFont="1" applyAlignment="1">
      <alignment horizontal="left" wrapText="1"/>
    </xf>
    <xf numFmtId="0" fontId="32" fillId="0" borderId="0" xfId="0" applyFont="1" applyAlignment="1">
      <alignment horizontal="left" wrapText="1"/>
    </xf>
    <xf numFmtId="0" fontId="6" fillId="0" borderId="0" xfId="0" applyFont="1" applyAlignment="1"/>
    <xf numFmtId="0" fontId="7" fillId="0" borderId="0" xfId="0" applyFont="1" applyAlignment="1">
      <alignment horizontal="center"/>
    </xf>
    <xf numFmtId="0" fontId="4" fillId="0" borderId="0" xfId="0" applyFont="1" applyBorder="1" applyAlignment="1">
      <alignment horizontal="center"/>
    </xf>
    <xf numFmtId="17" fontId="4" fillId="0" borderId="0" xfId="0" applyNumberFormat="1" applyFont="1" applyBorder="1" applyAlignment="1">
      <alignment horizontal="center"/>
    </xf>
    <xf numFmtId="0" fontId="6" fillId="0" borderId="0" xfId="0" applyFont="1" applyAlignment="1">
      <alignment horizontal="left"/>
    </xf>
    <xf numFmtId="0" fontId="6" fillId="0" borderId="0" xfId="0" applyFont="1" applyAlignment="1"/>
    <xf numFmtId="0" fontId="10" fillId="0" borderId="0" xfId="0" applyFont="1" applyAlignment="1">
      <alignment horizontal="center"/>
    </xf>
    <xf numFmtId="0" fontId="4" fillId="0" borderId="0" xfId="0" applyFont="1" applyAlignment="1">
      <alignment horizontal="center"/>
    </xf>
    <xf numFmtId="0" fontId="14" fillId="0" borderId="0" xfId="0" applyFont="1" applyAlignment="1">
      <alignment horizontal="left"/>
    </xf>
    <xf numFmtId="0" fontId="4" fillId="0" borderId="0" xfId="0" applyFont="1" applyFill="1" applyAlignment="1">
      <alignment horizontal="center"/>
    </xf>
    <xf numFmtId="0" fontId="6" fillId="0" borderId="0" xfId="0" applyFont="1" applyAlignment="1"/>
    <xf numFmtId="170" fontId="25" fillId="0" borderId="0" xfId="0" applyNumberFormat="1" applyFont="1" applyAlignment="1">
      <alignment horizontal="center"/>
    </xf>
    <xf numFmtId="168" fontId="19" fillId="0" borderId="0" xfId="0" applyNumberFormat="1" applyFont="1" applyAlignment="1">
      <alignment horizontal="right"/>
    </xf>
    <xf numFmtId="167" fontId="6" fillId="0" borderId="0" xfId="0" applyNumberFormat="1" applyFont="1" applyBorder="1" applyAlignment="1">
      <alignment horizontal="right"/>
    </xf>
    <xf numFmtId="0" fontId="6" fillId="0" borderId="0" xfId="0" applyFont="1" applyAlignment="1">
      <alignment horizontal="center"/>
    </xf>
    <xf numFmtId="0" fontId="6" fillId="0" borderId="0" xfId="0" applyFont="1" applyAlignment="1">
      <alignment horizontal="left"/>
    </xf>
    <xf numFmtId="0" fontId="4" fillId="0" borderId="0" xfId="0" applyFont="1" applyFill="1"/>
    <xf numFmtId="0" fontId="4" fillId="0" borderId="0" xfId="0" applyFont="1" applyFill="1" applyAlignment="1"/>
    <xf numFmtId="3" fontId="4" fillId="0" borderId="0" xfId="0" applyNumberFormat="1" applyFont="1" applyFill="1" applyAlignment="1">
      <alignment horizontal="center"/>
    </xf>
    <xf numFmtId="168" fontId="6" fillId="0" borderId="0" xfId="0" applyNumberFormat="1" applyFont="1" applyFill="1" applyAlignment="1">
      <alignment horizontal="center"/>
    </xf>
    <xf numFmtId="166" fontId="14" fillId="0" borderId="0" xfId="0" applyNumberFormat="1" applyFont="1" applyFill="1" applyBorder="1" applyAlignment="1">
      <alignment horizontal="right"/>
    </xf>
    <xf numFmtId="166" fontId="29" fillId="0" borderId="0" xfId="0" applyNumberFormat="1" applyFont="1" applyFill="1" applyBorder="1" applyAlignment="1">
      <alignment horizontal="right"/>
    </xf>
    <xf numFmtId="166" fontId="10" fillId="0" borderId="0" xfId="0" applyNumberFormat="1" applyFont="1" applyFill="1" applyBorder="1" applyAlignment="1">
      <alignment horizontal="right"/>
    </xf>
    <xf numFmtId="166" fontId="3" fillId="0" borderId="0" xfId="0" applyNumberFormat="1" applyFont="1" applyFill="1" applyBorder="1" applyAlignment="1">
      <alignment horizontal="right"/>
    </xf>
    <xf numFmtId="166" fontId="29" fillId="0" borderId="0" xfId="0" applyNumberFormat="1" applyFont="1" applyAlignment="1">
      <alignment horizontal="right"/>
    </xf>
    <xf numFmtId="166" fontId="17" fillId="0" borderId="2" xfId="0" applyNumberFormat="1" applyFont="1" applyBorder="1" applyAlignment="1">
      <alignment horizontal="right"/>
    </xf>
    <xf numFmtId="166" fontId="17" fillId="0" borderId="0" xfId="0" applyNumberFormat="1" applyFont="1" applyBorder="1" applyAlignment="1">
      <alignment horizontal="right"/>
    </xf>
    <xf numFmtId="166" fontId="14" fillId="0" borderId="2" xfId="0" applyNumberFormat="1" applyFont="1" applyBorder="1" applyAlignment="1">
      <alignment horizontal="right"/>
    </xf>
    <xf numFmtId="166" fontId="6" fillId="0" borderId="0" xfId="0" applyNumberFormat="1" applyFont="1" applyBorder="1" applyAlignment="1">
      <alignment horizontal="right"/>
    </xf>
    <xf numFmtId="166" fontId="9" fillId="0" borderId="0" xfId="0" applyNumberFormat="1" applyFont="1" applyAlignment="1">
      <alignment horizontal="right"/>
    </xf>
    <xf numFmtId="166" fontId="10" fillId="0" borderId="5" xfId="0" applyNumberFormat="1" applyFont="1" applyBorder="1" applyAlignment="1">
      <alignment horizontal="right"/>
    </xf>
    <xf numFmtId="0" fontId="0" fillId="0" borderId="24" xfId="0" applyBorder="1"/>
    <xf numFmtId="0" fontId="0" fillId="0" borderId="8" xfId="0" applyBorder="1"/>
    <xf numFmtId="2" fontId="6" fillId="0" borderId="8" xfId="0" applyNumberFormat="1" applyFont="1" applyBorder="1" applyAlignment="1">
      <alignment horizontal="center"/>
    </xf>
    <xf numFmtId="2" fontId="10" fillId="0" borderId="8" xfId="0" applyNumberFormat="1" applyFont="1" applyBorder="1" applyAlignment="1">
      <alignment horizontal="center"/>
    </xf>
    <xf numFmtId="173" fontId="6" fillId="0" borderId="8" xfId="0" applyNumberFormat="1" applyFont="1" applyBorder="1" applyAlignment="1">
      <alignment horizontal="center"/>
    </xf>
    <xf numFmtId="173" fontId="10" fillId="0" borderId="8" xfId="0" applyNumberFormat="1" applyFont="1" applyBorder="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0" fontId="14" fillId="0" borderId="0" xfId="0" applyFont="1" applyAlignment="1">
      <alignment horizontal="left"/>
    </xf>
    <xf numFmtId="167" fontId="10" fillId="0" borderId="13" xfId="0" applyNumberFormat="1" applyFont="1" applyBorder="1"/>
    <xf numFmtId="3" fontId="6" fillId="0" borderId="0" xfId="0" applyNumberFormat="1" applyFont="1" applyAlignment="1">
      <alignment horizontal="center"/>
    </xf>
    <xf numFmtId="0" fontId="6" fillId="0" borderId="0" xfId="0" applyFont="1" applyAlignment="1">
      <alignment horizontal="center"/>
    </xf>
    <xf numFmtId="0" fontId="4" fillId="0" borderId="1" xfId="0" applyFont="1" applyBorder="1" applyAlignment="1">
      <alignment horizontal="center"/>
    </xf>
    <xf numFmtId="0" fontId="6" fillId="0" borderId="0" xfId="0" applyFont="1" applyAlignment="1">
      <alignment horizontal="center"/>
    </xf>
    <xf numFmtId="0" fontId="32" fillId="0" borderId="0" xfId="0" applyFont="1" applyAlignment="1">
      <alignment horizontal="center"/>
    </xf>
    <xf numFmtId="0" fontId="6" fillId="0" borderId="0" xfId="0" applyFont="1" applyAlignment="1">
      <alignment horizontal="left" wrapText="1"/>
    </xf>
    <xf numFmtId="0" fontId="10" fillId="0" borderId="0" xfId="0" applyFont="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0" fontId="6" fillId="0" borderId="0" xfId="0" applyFont="1" applyAlignment="1"/>
    <xf numFmtId="0" fontId="4" fillId="0" borderId="0" xfId="0" applyFont="1" applyAlignment="1">
      <alignment horizontal="center"/>
    </xf>
    <xf numFmtId="0" fontId="4" fillId="0" borderId="0" xfId="0" applyFont="1" applyBorder="1" applyAlignment="1">
      <alignment horizontal="center"/>
    </xf>
    <xf numFmtId="0" fontId="32" fillId="0" borderId="0" xfId="0" applyFont="1" applyAlignment="1">
      <alignment horizontal="center"/>
    </xf>
    <xf numFmtId="0" fontId="4" fillId="0" borderId="1" xfId="0" applyFont="1" applyBorder="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0" fontId="6" fillId="0" borderId="0" xfId="0" applyFont="1" applyAlignment="1"/>
    <xf numFmtId="0" fontId="4" fillId="0" borderId="0" xfId="0" applyFont="1" applyAlignment="1">
      <alignment horizontal="center"/>
    </xf>
    <xf numFmtId="166" fontId="6" fillId="0" borderId="0" xfId="0" quotePrefix="1" applyNumberFormat="1" applyFont="1" applyAlignment="1" applyProtection="1">
      <alignment horizontal="center"/>
    </xf>
    <xf numFmtId="4" fontId="6" fillId="0" borderId="0" xfId="0" applyNumberFormat="1" applyFont="1" applyBorder="1" applyAlignment="1">
      <alignment horizontal="center"/>
    </xf>
    <xf numFmtId="0" fontId="6" fillId="0" borderId="0" xfId="0" applyFont="1" applyBorder="1" applyAlignment="1">
      <alignment horizontal="center"/>
    </xf>
    <xf numFmtId="3" fontId="8" fillId="0" borderId="6" xfId="0" applyNumberFormat="1" applyFont="1" applyBorder="1" applyAlignment="1">
      <alignment horizontal="center"/>
    </xf>
    <xf numFmtId="3" fontId="8" fillId="0" borderId="0" xfId="0" applyNumberFormat="1" applyFont="1" applyBorder="1" applyAlignment="1">
      <alignment horizontal="center"/>
    </xf>
    <xf numFmtId="3" fontId="8" fillId="0" borderId="9" xfId="0" applyNumberFormat="1" applyFont="1" applyBorder="1" applyAlignment="1">
      <alignment horizontal="center"/>
    </xf>
    <xf numFmtId="178" fontId="8" fillId="0" borderId="8" xfId="0" applyNumberFormat="1" applyFont="1" applyBorder="1" applyAlignment="1">
      <alignment horizontal="left"/>
    </xf>
    <xf numFmtId="0" fontId="9" fillId="0" borderId="2" xfId="0" applyFont="1" applyBorder="1"/>
    <xf numFmtId="0" fontId="9" fillId="0" borderId="12" xfId="0" applyFont="1" applyBorder="1"/>
    <xf numFmtId="0" fontId="8" fillId="0" borderId="8" xfId="0" applyFont="1" applyBorder="1" applyAlignment="1">
      <alignment horizontal="left"/>
    </xf>
    <xf numFmtId="0" fontId="8" fillId="0" borderId="8" xfId="0" applyFont="1" applyBorder="1" applyAlignment="1"/>
    <xf numFmtId="3" fontId="8" fillId="0" borderId="8" xfId="0" applyNumberFormat="1" applyFont="1" applyBorder="1" applyAlignment="1"/>
    <xf numFmtId="3" fontId="8" fillId="0" borderId="12" xfId="0" applyNumberFormat="1" applyFont="1" applyBorder="1" applyAlignment="1">
      <alignment horizontal="center"/>
    </xf>
    <xf numFmtId="3" fontId="8" fillId="0" borderId="11" xfId="0" applyNumberFormat="1" applyFont="1" applyBorder="1" applyAlignment="1">
      <alignment horizontal="center"/>
    </xf>
    <xf numFmtId="0" fontId="4" fillId="0" borderId="25" xfId="0" applyFont="1" applyBorder="1" applyAlignment="1">
      <alignment horizontal="left"/>
    </xf>
    <xf numFmtId="0" fontId="4" fillId="0" borderId="8" xfId="0" applyFont="1" applyBorder="1" applyAlignment="1">
      <alignment horizontal="left"/>
    </xf>
    <xf numFmtId="0" fontId="9" fillId="0" borderId="24" xfId="0" applyFont="1" applyBorder="1" applyAlignment="1">
      <alignment horizontal="left"/>
    </xf>
    <xf numFmtId="0" fontId="9" fillId="0" borderId="8" xfId="0" applyFont="1" applyBorder="1"/>
    <xf numFmtId="0" fontId="19" fillId="0" borderId="8" xfId="0" applyFont="1" applyBorder="1"/>
    <xf numFmtId="0" fontId="8" fillId="0" borderId="8" xfId="0" applyFont="1" applyBorder="1"/>
    <xf numFmtId="0" fontId="8" fillId="0" borderId="8" xfId="0" applyNumberFormat="1" applyFont="1" applyBorder="1" applyAlignment="1"/>
    <xf numFmtId="0" fontId="9" fillId="0" borderId="14" xfId="0" applyFont="1" applyBorder="1" applyAlignment="1">
      <alignment horizontal="left"/>
    </xf>
    <xf numFmtId="0" fontId="19" fillId="0" borderId="0" xfId="0" quotePrefix="1" applyNumberFormat="1" applyFont="1" applyBorder="1" applyAlignment="1">
      <alignment horizontal="left" wrapText="1"/>
    </xf>
    <xf numFmtId="167" fontId="6" fillId="0" borderId="0" xfId="0" applyNumberFormat="1" applyFont="1" applyAlignment="1">
      <alignment horizontal="center"/>
    </xf>
    <xf numFmtId="3" fontId="6" fillId="0" borderId="0" xfId="0" applyNumberFormat="1" applyFont="1" applyAlignment="1">
      <alignment horizontal="center"/>
    </xf>
    <xf numFmtId="0" fontId="4" fillId="0" borderId="0" xfId="0" applyFont="1" applyAlignment="1">
      <alignment horizontal="center"/>
    </xf>
    <xf numFmtId="0" fontId="5" fillId="0" borderId="0" xfId="0" applyFont="1" applyAlignment="1"/>
    <xf numFmtId="0" fontId="19" fillId="0" borderId="0" xfId="0" applyNumberFormat="1" applyFont="1" applyBorder="1" applyAlignment="1">
      <alignment horizontal="left" wrapText="1"/>
    </xf>
    <xf numFmtId="0" fontId="6" fillId="0" borderId="0" xfId="0" applyNumberFormat="1" applyFont="1" applyBorder="1" applyAlignment="1">
      <alignment horizontal="left" wrapText="1"/>
    </xf>
    <xf numFmtId="0" fontId="6" fillId="0" borderId="0" xfId="0" applyFont="1" applyAlignment="1">
      <alignment horizontal="center"/>
    </xf>
    <xf numFmtId="0" fontId="10" fillId="0" borderId="0" xfId="0" applyFont="1" applyAlignment="1">
      <alignment horizontal="center"/>
    </xf>
    <xf numFmtId="0" fontId="6" fillId="0" borderId="0" xfId="0" applyFont="1" applyAlignment="1">
      <alignment horizontal="left"/>
    </xf>
    <xf numFmtId="0" fontId="6" fillId="0" borderId="0" xfId="0" applyFont="1" applyAlignment="1">
      <alignment horizontal="center"/>
    </xf>
    <xf numFmtId="3" fontId="6" fillId="0" borderId="0" xfId="0" applyNumberFormat="1" applyFont="1" applyAlignment="1">
      <alignment horizontal="center"/>
    </xf>
    <xf numFmtId="0" fontId="10" fillId="0" borderId="0" xfId="0" applyFont="1" applyAlignment="1">
      <alignment horizontal="left"/>
    </xf>
    <xf numFmtId="0" fontId="32" fillId="0" borderId="0" xfId="0" applyFont="1" applyAlignment="1">
      <alignment horizontal="left"/>
    </xf>
    <xf numFmtId="0" fontId="4" fillId="0" borderId="0" xfId="0" applyFont="1" applyAlignment="1">
      <alignment horizontal="left"/>
    </xf>
    <xf numFmtId="0" fontId="0" fillId="0" borderId="1" xfId="0" applyBorder="1" applyAlignment="1">
      <alignment horizontal="left"/>
    </xf>
    <xf numFmtId="170" fontId="14" fillId="0" borderId="0" xfId="0" applyNumberFormat="1" applyFont="1" applyBorder="1" applyAlignment="1">
      <alignment horizontal="center"/>
    </xf>
    <xf numFmtId="0" fontId="0" fillId="0" borderId="24" xfId="0" applyBorder="1" applyAlignment="1">
      <alignment horizontal="center"/>
    </xf>
    <xf numFmtId="0" fontId="0" fillId="0" borderId="8" xfId="0" applyBorder="1" applyAlignment="1">
      <alignment horizontal="center"/>
    </xf>
    <xf numFmtId="167" fontId="6" fillId="0" borderId="8" xfId="0" applyNumberFormat="1" applyFont="1" applyFill="1" applyBorder="1" applyAlignment="1">
      <alignment horizontal="center"/>
    </xf>
    <xf numFmtId="167" fontId="6" fillId="0" borderId="14" xfId="0" applyNumberFormat="1" applyFont="1" applyFill="1" applyBorder="1" applyAlignment="1">
      <alignment horizontal="center"/>
    </xf>
    <xf numFmtId="167" fontId="10" fillId="0" borderId="8" xfId="0" applyNumberFormat="1" applyFont="1" applyFill="1" applyBorder="1" applyAlignment="1">
      <alignment horizontal="center"/>
    </xf>
    <xf numFmtId="166" fontId="14" fillId="0" borderId="8" xfId="0" applyNumberFormat="1" applyFont="1" applyFill="1" applyBorder="1" applyAlignment="1">
      <alignment horizontal="center"/>
    </xf>
    <xf numFmtId="0" fontId="0" fillId="0" borderId="26" xfId="0" applyBorder="1" applyAlignment="1">
      <alignment horizontal="center"/>
    </xf>
    <xf numFmtId="167" fontId="6" fillId="0" borderId="8" xfId="0" applyNumberFormat="1" applyFont="1" applyBorder="1" applyAlignment="1">
      <alignment horizontal="center"/>
    </xf>
    <xf numFmtId="167" fontId="6" fillId="0" borderId="14" xfId="0" applyNumberFormat="1" applyFont="1" applyBorder="1" applyAlignment="1">
      <alignment horizontal="center"/>
    </xf>
    <xf numFmtId="167" fontId="10" fillId="0" borderId="25" xfId="0" applyNumberFormat="1" applyFont="1" applyBorder="1" applyAlignment="1">
      <alignment horizontal="center"/>
    </xf>
    <xf numFmtId="167" fontId="10" fillId="0" borderId="8" xfId="0" applyNumberFormat="1" applyFont="1" applyBorder="1" applyAlignment="1">
      <alignment horizontal="center"/>
    </xf>
    <xf numFmtId="167" fontId="14" fillId="0" borderId="8" xfId="0" applyNumberFormat="1" applyFont="1" applyBorder="1" applyAlignment="1">
      <alignment horizontal="center"/>
    </xf>
    <xf numFmtId="3" fontId="6" fillId="0" borderId="8" xfId="0" applyNumberFormat="1" applyFont="1" applyFill="1" applyBorder="1" applyAlignment="1">
      <alignment horizontal="center"/>
    </xf>
    <xf numFmtId="3" fontId="10" fillId="0" borderId="8" xfId="0" applyNumberFormat="1" applyFont="1" applyFill="1" applyBorder="1" applyAlignment="1">
      <alignment horizontal="center"/>
    </xf>
    <xf numFmtId="3" fontId="10" fillId="0" borderId="25" xfId="0" applyNumberFormat="1" applyFont="1" applyFill="1" applyBorder="1" applyAlignment="1">
      <alignment horizontal="center"/>
    </xf>
    <xf numFmtId="0" fontId="4" fillId="0" borderId="0" xfId="0" applyFont="1" applyBorder="1" applyAlignment="1">
      <alignment horizontal="center"/>
    </xf>
    <xf numFmtId="0" fontId="4" fillId="0" borderId="1" xfId="0" applyFont="1" applyBorder="1" applyAlignment="1">
      <alignment horizontal="center"/>
    </xf>
    <xf numFmtId="0" fontId="6" fillId="0" borderId="0" xfId="0" applyFont="1" applyAlignment="1">
      <alignment horizontal="center"/>
    </xf>
    <xf numFmtId="167" fontId="6" fillId="0" borderId="0" xfId="0" applyNumberFormat="1" applyFont="1" applyAlignment="1">
      <alignment horizontal="center"/>
    </xf>
    <xf numFmtId="0" fontId="6" fillId="0" borderId="0" xfId="0" applyFont="1" applyAlignment="1">
      <alignment horizontal="center"/>
    </xf>
    <xf numFmtId="0" fontId="32" fillId="0" borderId="0" xfId="0" applyFont="1" applyAlignment="1">
      <alignment horizontal="center"/>
    </xf>
    <xf numFmtId="3" fontId="6" fillId="0" borderId="0" xfId="0" applyNumberFormat="1" applyFont="1" applyAlignment="1">
      <alignment horizontal="center"/>
    </xf>
    <xf numFmtId="170" fontId="14" fillId="0" borderId="0" xfId="6" applyNumberFormat="1" applyFont="1" applyBorder="1" applyAlignment="1">
      <alignment horizontal="left"/>
    </xf>
    <xf numFmtId="0" fontId="6" fillId="0" borderId="0" xfId="0" applyFont="1" applyAlignment="1">
      <alignment horizontal="left"/>
    </xf>
    <xf numFmtId="0" fontId="6" fillId="0" borderId="0" xfId="0" applyFont="1" applyAlignment="1">
      <alignment horizontal="left"/>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0" fontId="16" fillId="0" borderId="0" xfId="0" applyFont="1" applyAlignment="1">
      <alignment horizontal="center"/>
    </xf>
    <xf numFmtId="0" fontId="6" fillId="0" borderId="19" xfId="0" applyFont="1" applyBorder="1"/>
    <xf numFmtId="0" fontId="10" fillId="0" borderId="19" xfId="0" applyFont="1" applyBorder="1"/>
    <xf numFmtId="0" fontId="14" fillId="0" borderId="0" xfId="0" applyFont="1" applyAlignment="1">
      <alignment horizontal="left"/>
    </xf>
    <xf numFmtId="0" fontId="4" fillId="0" borderId="0" xfId="0" applyFont="1" applyFill="1" applyAlignment="1">
      <alignment horizontal="center"/>
    </xf>
    <xf numFmtId="3" fontId="10" fillId="0" borderId="19" xfId="0" applyNumberFormat="1" applyFont="1" applyBorder="1"/>
    <xf numFmtId="0" fontId="19" fillId="0" borderId="0" xfId="0" applyFont="1" applyBorder="1" applyAlignment="1">
      <alignment horizontal="right"/>
    </xf>
    <xf numFmtId="167" fontId="19" fillId="0" borderId="0" xfId="0" applyNumberFormat="1" applyFont="1" applyBorder="1"/>
    <xf numFmtId="0" fontId="19" fillId="0" borderId="5" xfId="0" applyFont="1" applyBorder="1" applyAlignment="1">
      <alignment horizontal="right"/>
    </xf>
    <xf numFmtId="167" fontId="19" fillId="0" borderId="5" xfId="0" applyNumberFormat="1" applyFont="1" applyBorder="1"/>
    <xf numFmtId="0" fontId="0" fillId="0" borderId="1" xfId="0" applyFill="1" applyBorder="1" applyAlignment="1">
      <alignment horizontal="center"/>
    </xf>
    <xf numFmtId="0" fontId="6" fillId="0" borderId="0" xfId="0" applyFont="1" applyFill="1" applyAlignment="1">
      <alignment horizontal="center"/>
    </xf>
    <xf numFmtId="0" fontId="6" fillId="0" borderId="0" xfId="0" applyFont="1" applyFill="1" applyAlignment="1">
      <alignment horizontal="center"/>
    </xf>
    <xf numFmtId="0" fontId="19" fillId="0" borderId="0" xfId="0" applyFont="1" applyAlignment="1">
      <alignment horizontal="right"/>
    </xf>
    <xf numFmtId="3" fontId="6" fillId="0" borderId="0" xfId="0" applyNumberFormat="1" applyFont="1" applyAlignment="1">
      <alignment horizontal="center"/>
    </xf>
    <xf numFmtId="0" fontId="7" fillId="0" borderId="0" xfId="0" applyFont="1" applyAlignment="1">
      <alignment horizontal="center"/>
    </xf>
    <xf numFmtId="0" fontId="10" fillId="0" borderId="0" xfId="0" applyFont="1" applyAlignment="1">
      <alignment horizontal="left"/>
    </xf>
    <xf numFmtId="0" fontId="0" fillId="0" borderId="19" xfId="0" applyBorder="1"/>
    <xf numFmtId="3" fontId="8" fillId="0" borderId="0" xfId="0" applyNumberFormat="1" applyFont="1"/>
    <xf numFmtId="3" fontId="6" fillId="0" borderId="0" xfId="0" applyNumberFormat="1" applyFont="1" applyAlignment="1">
      <alignment horizontal="center"/>
    </xf>
    <xf numFmtId="0" fontId="4" fillId="0" borderId="0" xfId="0" applyFont="1" applyAlignment="1">
      <alignment horizontal="center"/>
    </xf>
    <xf numFmtId="0" fontId="4" fillId="0" borderId="1"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7" fillId="0" borderId="0" xfId="0" applyFont="1" applyAlignment="1">
      <alignment horizontal="center"/>
    </xf>
    <xf numFmtId="0" fontId="4" fillId="0" borderId="0" xfId="0" applyFont="1" applyAlignment="1">
      <alignment horizontal="center"/>
    </xf>
    <xf numFmtId="0" fontId="7" fillId="0" borderId="0" xfId="0" applyFont="1" applyFill="1" applyAlignment="1">
      <alignment horizontal="center"/>
    </xf>
    <xf numFmtId="0" fontId="4" fillId="0" borderId="0" xfId="0" applyFont="1" applyBorder="1" applyAlignment="1">
      <alignment horizontal="center"/>
    </xf>
    <xf numFmtId="0" fontId="42" fillId="0" borderId="0" xfId="0" applyFont="1" applyAlignment="1">
      <alignment horizontal="center"/>
    </xf>
    <xf numFmtId="0" fontId="7" fillId="3" borderId="0" xfId="0" applyFont="1" applyFill="1" applyAlignment="1">
      <alignment horizontal="center"/>
    </xf>
    <xf numFmtId="0" fontId="4" fillId="0" borderId="9" xfId="0" applyFont="1" applyBorder="1" applyAlignment="1">
      <alignment horizontal="center"/>
    </xf>
    <xf numFmtId="0" fontId="4" fillId="0" borderId="6" xfId="0" applyFont="1" applyBorder="1" applyAlignment="1">
      <alignment horizontal="center"/>
    </xf>
    <xf numFmtId="0" fontId="42" fillId="0" borderId="0" xfId="0" applyFont="1" applyAlignment="1"/>
    <xf numFmtId="0" fontId="0" fillId="0" borderId="7" xfId="0" applyBorder="1"/>
    <xf numFmtId="0" fontId="0" fillId="0" borderId="10" xfId="0" applyBorder="1"/>
    <xf numFmtId="166" fontId="32" fillId="0" borderId="6" xfId="0" applyNumberFormat="1" applyFont="1" applyBorder="1" applyAlignment="1">
      <alignment horizontal="center"/>
    </xf>
    <xf numFmtId="166" fontId="32" fillId="0" borderId="9" xfId="0" applyNumberFormat="1" applyFont="1" applyBorder="1" applyAlignment="1">
      <alignment horizontal="center"/>
    </xf>
    <xf numFmtId="166" fontId="6" fillId="0" borderId="6" xfId="0" applyNumberFormat="1" applyFont="1" applyBorder="1" applyAlignment="1">
      <alignment horizontal="center"/>
    </xf>
    <xf numFmtId="0" fontId="4" fillId="0" borderId="0" xfId="0" applyFont="1" applyAlignment="1">
      <alignment horizontal="center"/>
    </xf>
    <xf numFmtId="164" fontId="4" fillId="0" borderId="0" xfId="0" applyNumberFormat="1" applyFont="1" applyAlignment="1">
      <alignment horizontal="center"/>
    </xf>
    <xf numFmtId="0" fontId="6" fillId="0" borderId="0" xfId="0" applyFont="1" applyAlignment="1">
      <alignment horizontal="left"/>
    </xf>
    <xf numFmtId="0" fontId="6" fillId="0" borderId="0" xfId="0" applyFont="1" applyAlignment="1">
      <alignment horizontal="center"/>
    </xf>
    <xf numFmtId="0" fontId="7" fillId="0" borderId="0" xfId="0" applyFont="1" applyAlignment="1">
      <alignment horizontal="center"/>
    </xf>
    <xf numFmtId="0" fontId="6" fillId="0" borderId="0" xfId="0" applyFont="1" applyAlignment="1">
      <alignment horizontal="right"/>
    </xf>
    <xf numFmtId="0" fontId="4" fillId="0" borderId="0" xfId="0" applyFont="1" applyBorder="1" applyAlignment="1">
      <alignment horizontal="center"/>
    </xf>
    <xf numFmtId="0" fontId="4" fillId="0" borderId="0" xfId="0" applyFont="1" applyAlignment="1">
      <alignment horizontal="center"/>
    </xf>
    <xf numFmtId="0" fontId="6" fillId="0" borderId="0" xfId="0" applyFont="1" applyAlignment="1">
      <alignment horizontal="left"/>
    </xf>
    <xf numFmtId="0" fontId="32" fillId="0" borderId="0" xfId="0" applyFont="1" applyAlignment="1">
      <alignment horizontal="left"/>
    </xf>
    <xf numFmtId="0" fontId="4" fillId="0" borderId="1" xfId="0" applyFont="1" applyBorder="1" applyAlignment="1">
      <alignment horizontal="center"/>
    </xf>
    <xf numFmtId="0" fontId="10" fillId="0" borderId="0" xfId="0" applyFont="1" applyAlignment="1">
      <alignment horizontal="center"/>
    </xf>
    <xf numFmtId="0" fontId="6" fillId="0" borderId="0" xfId="0" applyFont="1" applyAlignment="1">
      <alignment horizontal="center"/>
    </xf>
    <xf numFmtId="0" fontId="32" fillId="0" borderId="0" xfId="0"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167" fontId="0" fillId="0" borderId="0" xfId="0" applyNumberFormat="1" applyAlignment="1">
      <alignment horizontal="left"/>
    </xf>
    <xf numFmtId="0" fontId="6" fillId="0" borderId="0" xfId="0" applyFont="1" applyAlignment="1">
      <alignment horizontal="left"/>
    </xf>
    <xf numFmtId="3" fontId="6" fillId="0" borderId="0" xfId="0" applyNumberFormat="1" applyFont="1" applyAlignment="1">
      <alignment horizontal="center"/>
    </xf>
    <xf numFmtId="3" fontId="8" fillId="0" borderId="0" xfId="0" applyNumberFormat="1" applyFont="1" applyBorder="1" applyAlignment="1">
      <alignment horizontal="right"/>
    </xf>
    <xf numFmtId="3" fontId="19" fillId="0" borderId="0" xfId="0" applyNumberFormat="1" applyFont="1" applyBorder="1" applyAlignment="1">
      <alignment horizontal="right"/>
    </xf>
    <xf numFmtId="3" fontId="32" fillId="0" borderId="15" xfId="0" applyNumberFormat="1" applyFont="1" applyBorder="1" applyAlignment="1">
      <alignment horizontal="center"/>
    </xf>
    <xf numFmtId="0" fontId="6" fillId="0" borderId="13" xfId="0" applyFont="1" applyBorder="1" applyAlignment="1">
      <alignment horizontal="right"/>
    </xf>
    <xf numFmtId="3" fontId="32" fillId="0" borderId="13" xfId="0" applyNumberFormat="1" applyFont="1" applyBorder="1" applyAlignment="1">
      <alignment horizontal="center"/>
    </xf>
    <xf numFmtId="0" fontId="32" fillId="0" borderId="13" xfId="0" applyFont="1" applyBorder="1" applyAlignment="1">
      <alignment horizontal="center"/>
    </xf>
    <xf numFmtId="3" fontId="32" fillId="0" borderId="27" xfId="0" applyNumberFormat="1" applyFont="1" applyBorder="1" applyAlignment="1">
      <alignment horizontal="center"/>
    </xf>
    <xf numFmtId="0" fontId="4" fillId="0" borderId="28" xfId="0" applyFont="1" applyBorder="1" applyAlignment="1">
      <alignment horizontal="center"/>
    </xf>
    <xf numFmtId="0" fontId="4" fillId="0" borderId="29" xfId="0" applyFont="1" applyBorder="1" applyAlignment="1">
      <alignment horizontal="center"/>
    </xf>
    <xf numFmtId="0" fontId="4" fillId="0" borderId="30" xfId="0" applyFont="1" applyBorder="1" applyAlignment="1">
      <alignment horizontal="center"/>
    </xf>
    <xf numFmtId="0" fontId="4" fillId="0" borderId="31" xfId="0" applyFont="1" applyBorder="1" applyAlignment="1">
      <alignment horizontal="center"/>
    </xf>
    <xf numFmtId="168" fontId="32" fillId="0" borderId="0" xfId="0" applyNumberFormat="1" applyFont="1" applyBorder="1" applyAlignment="1">
      <alignment horizontal="center"/>
    </xf>
    <xf numFmtId="168" fontId="32" fillId="0" borderId="15" xfId="0" applyNumberFormat="1" applyFont="1" applyBorder="1" applyAlignment="1">
      <alignment horizontal="center"/>
    </xf>
    <xf numFmtId="169" fontId="32" fillId="0" borderId="0" xfId="0" applyNumberFormat="1" applyFont="1" applyAlignment="1">
      <alignment horizontal="center"/>
    </xf>
    <xf numFmtId="0" fontId="6" fillId="0" borderId="0" xfId="0" applyFont="1" applyAlignment="1">
      <alignment horizontal="center"/>
    </xf>
    <xf numFmtId="0" fontId="6" fillId="0" borderId="0" xfId="0" applyFont="1" applyFill="1" applyAlignment="1">
      <alignment horizontal="center"/>
    </xf>
    <xf numFmtId="1" fontId="0" fillId="0" borderId="0" xfId="6" applyNumberFormat="1" applyFont="1"/>
    <xf numFmtId="0" fontId="7" fillId="0" borderId="0" xfId="0" applyFont="1" applyAlignment="1">
      <alignment horizontal="center"/>
    </xf>
    <xf numFmtId="0" fontId="4" fillId="0" borderId="0" xfId="0" applyFont="1" applyAlignment="1">
      <alignment horizontal="center"/>
    </xf>
    <xf numFmtId="0" fontId="4" fillId="0" borderId="0" xfId="0" applyFont="1" applyBorder="1" applyAlignment="1">
      <alignment horizontal="center"/>
    </xf>
    <xf numFmtId="0" fontId="4" fillId="0" borderId="1" xfId="0" applyFont="1" applyBorder="1" applyAlignment="1">
      <alignment horizontal="center"/>
    </xf>
    <xf numFmtId="0" fontId="42" fillId="0" borderId="0" xfId="0" applyFont="1" applyAlignment="1">
      <alignment horizontal="center"/>
    </xf>
    <xf numFmtId="0" fontId="4" fillId="0" borderId="6" xfId="0" applyFont="1" applyBorder="1" applyAlignment="1">
      <alignment horizontal="center"/>
    </xf>
    <xf numFmtId="0" fontId="4" fillId="0" borderId="9" xfId="0" applyFont="1" applyBorder="1" applyAlignment="1">
      <alignment horizontal="center"/>
    </xf>
    <xf numFmtId="0" fontId="19" fillId="0" borderId="0" xfId="0" applyFont="1" applyAlignment="1">
      <alignment horizontal="right"/>
    </xf>
    <xf numFmtId="3" fontId="6" fillId="0" borderId="0" xfId="0" applyNumberFormat="1" applyFont="1" applyAlignment="1">
      <alignment horizontal="center"/>
    </xf>
    <xf numFmtId="0" fontId="3" fillId="0" borderId="0" xfId="7"/>
    <xf numFmtId="0" fontId="6" fillId="0" borderId="0" xfId="7" applyFont="1"/>
    <xf numFmtId="3" fontId="6" fillId="0" borderId="0" xfId="7" quotePrefix="1" applyNumberFormat="1" applyFont="1" applyAlignment="1">
      <alignment horizontal="right"/>
    </xf>
    <xf numFmtId="0" fontId="6" fillId="0" borderId="0" xfId="7" applyFont="1" applyAlignment="1">
      <alignment horizontal="left"/>
    </xf>
    <xf numFmtId="3" fontId="3" fillId="0" borderId="0" xfId="7" applyNumberFormat="1"/>
    <xf numFmtId="3" fontId="6" fillId="0" borderId="0" xfId="7" applyNumberFormat="1" applyFont="1" applyAlignment="1">
      <alignment horizontal="right"/>
    </xf>
    <xf numFmtId="0" fontId="14" fillId="0" borderId="0" xfId="7" applyFont="1"/>
    <xf numFmtId="166" fontId="14" fillId="0" borderId="0" xfId="7" applyNumberFormat="1" applyFont="1" applyFill="1"/>
    <xf numFmtId="0" fontId="14" fillId="0" borderId="0" xfId="7" applyFont="1" applyFill="1"/>
    <xf numFmtId="3" fontId="6" fillId="0" borderId="0" xfId="7" applyNumberFormat="1" applyFont="1" applyFill="1" applyAlignment="1">
      <alignment horizontal="right"/>
    </xf>
    <xf numFmtId="0" fontId="6" fillId="0" borderId="0" xfId="7" applyFont="1" applyFill="1" applyAlignment="1">
      <alignment horizontal="center"/>
    </xf>
    <xf numFmtId="0" fontId="4" fillId="0" borderId="0" xfId="7" applyFont="1" applyFill="1" applyAlignment="1">
      <alignment horizontal="right"/>
    </xf>
    <xf numFmtId="0" fontId="59" fillId="0" borderId="0" xfId="7" applyFont="1" applyAlignment="1">
      <alignment horizontal="center"/>
    </xf>
    <xf numFmtId="0" fontId="3" fillId="0" borderId="0" xfId="7" applyFill="1"/>
    <xf numFmtId="4" fontId="10" fillId="0" borderId="0" xfId="7" applyNumberFormat="1" applyFont="1" applyAlignment="1">
      <alignment horizontal="right"/>
    </xf>
    <xf numFmtId="0" fontId="10" fillId="0" borderId="0" xfId="7" applyFont="1"/>
    <xf numFmtId="0" fontId="6" fillId="0" borderId="0" xfId="7" applyFont="1" applyAlignment="1">
      <alignment horizontal="center"/>
    </xf>
    <xf numFmtId="3" fontId="4" fillId="0" borderId="1" xfId="7" applyNumberFormat="1" applyFont="1" applyBorder="1" applyAlignment="1">
      <alignment horizontal="right"/>
    </xf>
    <xf numFmtId="3" fontId="4" fillId="0" borderId="1" xfId="7" applyNumberFormat="1" applyFont="1" applyBorder="1" applyAlignment="1">
      <alignment horizontal="center"/>
    </xf>
    <xf numFmtId="4" fontId="6" fillId="0" borderId="0" xfId="7" applyNumberFormat="1" applyFont="1" applyAlignment="1">
      <alignment horizontal="right"/>
    </xf>
    <xf numFmtId="0" fontId="3" fillId="0" borderId="0" xfId="7" applyAlignment="1">
      <alignment horizontal="center"/>
    </xf>
    <xf numFmtId="0" fontId="3" fillId="0" borderId="1" xfId="7" applyBorder="1"/>
    <xf numFmtId="0" fontId="3" fillId="0" borderId="1" xfId="7" applyBorder="1" applyAlignment="1">
      <alignment horizontal="center"/>
    </xf>
    <xf numFmtId="0" fontId="4" fillId="0" borderId="0" xfId="7" applyFont="1" applyAlignment="1">
      <alignment horizontal="center"/>
    </xf>
    <xf numFmtId="0" fontId="4" fillId="0" borderId="0" xfId="7" applyFont="1" applyAlignment="1">
      <alignment horizontal="right"/>
    </xf>
    <xf numFmtId="0" fontId="6" fillId="0" borderId="0" xfId="7" applyFont="1" applyBorder="1"/>
    <xf numFmtId="166" fontId="8" fillId="0" borderId="0" xfId="7" applyNumberFormat="1" applyFont="1" applyBorder="1"/>
    <xf numFmtId="166" fontId="8" fillId="0" borderId="0" xfId="7" applyNumberFormat="1" applyFont="1" applyBorder="1" applyAlignment="1">
      <alignment horizontal="center"/>
    </xf>
    <xf numFmtId="0" fontId="8" fillId="0" borderId="0" xfId="7" applyFont="1" applyBorder="1" applyAlignment="1">
      <alignment horizontal="left"/>
    </xf>
    <xf numFmtId="0" fontId="10" fillId="0" borderId="0" xfId="7" applyFont="1" applyBorder="1" applyAlignment="1">
      <alignment horizontal="left"/>
    </xf>
    <xf numFmtId="0" fontId="6" fillId="0" borderId="0" xfId="7" applyFont="1" applyBorder="1" applyAlignment="1">
      <alignment horizontal="left"/>
    </xf>
    <xf numFmtId="0" fontId="10" fillId="0" borderId="0" xfId="7" applyFont="1" applyAlignment="1">
      <alignment horizontal="center"/>
    </xf>
    <xf numFmtId="0" fontId="7" fillId="0" borderId="0" xfId="7" applyFont="1" applyAlignment="1">
      <alignment horizontal="center"/>
    </xf>
    <xf numFmtId="0" fontId="7" fillId="0" borderId="0" xfId="7" applyFont="1"/>
    <xf numFmtId="0" fontId="6" fillId="0" borderId="0" xfId="0" applyFont="1" applyAlignment="1">
      <alignment horizontal="left" wrapText="1"/>
    </xf>
    <xf numFmtId="0" fontId="4" fillId="0" borderId="1"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applyAlignment="1">
      <alignment horizontal="left"/>
    </xf>
    <xf numFmtId="0" fontId="6" fillId="0" borderId="0" xfId="0" applyFont="1" applyAlignment="1">
      <alignment horizontal="center"/>
    </xf>
    <xf numFmtId="4" fontId="6" fillId="0" borderId="0" xfId="0" applyNumberFormat="1" applyFont="1" applyAlignment="1">
      <alignment horizontal="center"/>
    </xf>
    <xf numFmtId="0" fontId="6" fillId="0" borderId="0" xfId="0" applyFont="1" applyAlignment="1">
      <alignment horizontal="left"/>
    </xf>
    <xf numFmtId="0" fontId="70" fillId="0" borderId="0" xfId="4" applyFont="1" applyAlignment="1" applyProtection="1"/>
    <xf numFmtId="0" fontId="70" fillId="0" borderId="0" xfId="4" applyFont="1" applyAlignment="1" applyProtection="1">
      <alignment horizontal="left" wrapText="1"/>
    </xf>
    <xf numFmtId="3" fontId="6" fillId="0" borderId="0" xfId="0" applyNumberFormat="1" applyFont="1" applyAlignment="1">
      <alignment horizontal="center"/>
    </xf>
    <xf numFmtId="0" fontId="6" fillId="0" borderId="0" xfId="0" applyFont="1" applyAlignment="1">
      <alignment horizontal="center"/>
    </xf>
    <xf numFmtId="0" fontId="6" fillId="0" borderId="0" xfId="0" applyFont="1" applyAlignment="1">
      <alignment horizontal="left"/>
    </xf>
    <xf numFmtId="0" fontId="10" fillId="0" borderId="0" xfId="0" applyFont="1" applyBorder="1" applyAlignment="1">
      <alignment horizontal="center"/>
    </xf>
    <xf numFmtId="0" fontId="7" fillId="0" borderId="0" xfId="0" applyFont="1" applyAlignment="1">
      <alignment horizontal="center"/>
    </xf>
    <xf numFmtId="0" fontId="4" fillId="0" borderId="0" xfId="0" applyFont="1" applyAlignment="1">
      <alignment horizontal="center"/>
    </xf>
    <xf numFmtId="0" fontId="70" fillId="0" borderId="0" xfId="4" applyFont="1" applyAlignment="1" applyProtection="1">
      <alignment horizontal="left" wrapText="1"/>
    </xf>
    <xf numFmtId="0" fontId="4" fillId="0" borderId="32" xfId="0" applyFont="1" applyBorder="1" applyAlignment="1">
      <alignment horizontal="center"/>
    </xf>
    <xf numFmtId="0" fontId="0" fillId="0" borderId="34" xfId="0" applyBorder="1" applyAlignment="1">
      <alignment horizontal="center"/>
    </xf>
    <xf numFmtId="0" fontId="0" fillId="0" borderId="35" xfId="0" applyBorder="1" applyAlignment="1">
      <alignment horizontal="center"/>
    </xf>
    <xf numFmtId="0" fontId="0" fillId="0" borderId="32" xfId="0" applyBorder="1" applyAlignment="1">
      <alignment horizontal="center"/>
    </xf>
    <xf numFmtId="0" fontId="0" fillId="0" borderId="33" xfId="0" applyBorder="1" applyAlignment="1">
      <alignment horizontal="center"/>
    </xf>
    <xf numFmtId="167" fontId="6" fillId="0" borderId="32" xfId="0" applyNumberFormat="1" applyFont="1" applyFill="1" applyBorder="1" applyAlignment="1">
      <alignment horizontal="center"/>
    </xf>
    <xf numFmtId="167" fontId="6" fillId="0" borderId="33" xfId="0" applyNumberFormat="1" applyFont="1" applyFill="1" applyBorder="1" applyAlignment="1">
      <alignment horizontal="center"/>
    </xf>
    <xf numFmtId="167" fontId="6" fillId="0" borderId="36" xfId="0" applyNumberFormat="1" applyFont="1" applyFill="1" applyBorder="1" applyAlignment="1">
      <alignment horizontal="center"/>
    </xf>
    <xf numFmtId="167" fontId="6" fillId="0" borderId="37" xfId="0" applyNumberFormat="1" applyFont="1" applyFill="1" applyBorder="1" applyAlignment="1">
      <alignment horizontal="center"/>
    </xf>
    <xf numFmtId="167" fontId="10" fillId="0" borderId="32" xfId="0" applyNumberFormat="1" applyFont="1" applyFill="1" applyBorder="1" applyAlignment="1">
      <alignment horizontal="center"/>
    </xf>
    <xf numFmtId="167" fontId="10" fillId="0" borderId="33" xfId="0" applyNumberFormat="1" applyFont="1" applyFill="1" applyBorder="1" applyAlignment="1">
      <alignment horizontal="center"/>
    </xf>
    <xf numFmtId="166" fontId="14" fillId="0" borderId="32" xfId="0" applyNumberFormat="1" applyFont="1" applyFill="1" applyBorder="1" applyAlignment="1">
      <alignment horizontal="center"/>
    </xf>
    <xf numFmtId="166" fontId="14" fillId="0" borderId="33" xfId="0" applyNumberFormat="1" applyFont="1" applyFill="1" applyBorder="1" applyAlignment="1">
      <alignment horizontal="center"/>
    </xf>
    <xf numFmtId="167" fontId="6" fillId="0" borderId="33" xfId="0" applyNumberFormat="1" applyFont="1" applyBorder="1" applyAlignment="1">
      <alignment horizontal="center"/>
    </xf>
    <xf numFmtId="167" fontId="6" fillId="0" borderId="37" xfId="0" applyNumberFormat="1" applyFont="1" applyBorder="1" applyAlignment="1">
      <alignment horizontal="center"/>
    </xf>
    <xf numFmtId="167" fontId="10" fillId="0" borderId="33" xfId="0" applyNumberFormat="1" applyFont="1" applyBorder="1" applyAlignment="1">
      <alignment horizontal="center"/>
    </xf>
    <xf numFmtId="167" fontId="10" fillId="0" borderId="15" xfId="0" applyNumberFormat="1" applyFont="1" applyBorder="1" applyAlignment="1">
      <alignment horizontal="center"/>
    </xf>
    <xf numFmtId="0" fontId="0" fillId="0" borderId="38" xfId="0" applyBorder="1" applyAlignment="1">
      <alignment horizontal="center"/>
    </xf>
    <xf numFmtId="167" fontId="10" fillId="0" borderId="39" xfId="0" applyNumberFormat="1" applyFont="1" applyBorder="1" applyAlignment="1">
      <alignment horizontal="center"/>
    </xf>
    <xf numFmtId="0" fontId="3" fillId="0" borderId="1" xfId="0" applyFont="1" applyBorder="1" applyAlignment="1">
      <alignment horizontal="right"/>
    </xf>
    <xf numFmtId="0" fontId="3" fillId="0" borderId="1" xfId="0" applyFont="1" applyBorder="1"/>
    <xf numFmtId="0" fontId="5" fillId="0" borderId="20" xfId="0" applyFont="1" applyBorder="1" applyAlignment="1">
      <alignment horizontal="center"/>
    </xf>
    <xf numFmtId="0" fontId="5" fillId="0" borderId="15" xfId="0" applyFont="1" applyBorder="1" applyAlignment="1">
      <alignment horizontal="center"/>
    </xf>
    <xf numFmtId="0" fontId="3" fillId="0" borderId="21" xfId="0" applyFont="1" applyBorder="1" applyAlignment="1">
      <alignment horizontal="right"/>
    </xf>
    <xf numFmtId="0" fontId="3" fillId="0" borderId="16" xfId="0" applyFont="1" applyBorder="1" applyAlignment="1">
      <alignment horizontal="right"/>
    </xf>
    <xf numFmtId="0" fontId="0" fillId="0" borderId="20" xfId="0" applyBorder="1" applyAlignment="1">
      <alignment horizontal="right"/>
    </xf>
    <xf numFmtId="0" fontId="0" fillId="0" borderId="15" xfId="0" applyBorder="1" applyAlignment="1">
      <alignment horizontal="right"/>
    </xf>
    <xf numFmtId="0" fontId="3" fillId="0" borderId="21" xfId="0" applyFont="1" applyBorder="1"/>
    <xf numFmtId="0" fontId="0" fillId="0" borderId="20" xfId="0" applyBorder="1"/>
    <xf numFmtId="166" fontId="6" fillId="0" borderId="20" xfId="0" applyNumberFormat="1" applyFont="1" applyBorder="1" applyAlignment="1">
      <alignment horizontal="center"/>
    </xf>
    <xf numFmtId="0" fontId="4" fillId="0" borderId="1" xfId="0" applyFont="1" applyBorder="1" applyAlignment="1">
      <alignment horizontal="center"/>
    </xf>
    <xf numFmtId="0" fontId="32" fillId="0" borderId="0" xfId="0" applyFont="1" applyAlignment="1">
      <alignment horizontal="center"/>
    </xf>
    <xf numFmtId="0" fontId="10" fillId="0" borderId="0" xfId="0" applyFont="1" applyBorder="1" applyAlignment="1">
      <alignment horizontal="center"/>
    </xf>
    <xf numFmtId="0" fontId="4" fillId="0" borderId="40" xfId="0" applyFont="1" applyBorder="1" applyAlignment="1">
      <alignment horizontal="center"/>
    </xf>
    <xf numFmtId="3" fontId="6" fillId="0" borderId="18" xfId="0" applyNumberFormat="1" applyFont="1" applyBorder="1" applyAlignment="1">
      <alignment horizontal="center"/>
    </xf>
    <xf numFmtId="0" fontId="4" fillId="0" borderId="34" xfId="0" applyFont="1" applyBorder="1" applyAlignment="1">
      <alignment horizontal="center"/>
    </xf>
    <xf numFmtId="3" fontId="6" fillId="0" borderId="32" xfId="0" applyNumberFormat="1" applyFont="1" applyBorder="1" applyAlignment="1">
      <alignment horizontal="center"/>
    </xf>
    <xf numFmtId="0" fontId="43" fillId="0" borderId="0" xfId="0" applyFont="1" applyBorder="1"/>
    <xf numFmtId="0" fontId="43" fillId="0" borderId="0" xfId="0" applyFont="1" applyAlignment="1">
      <alignment horizontal="left"/>
    </xf>
    <xf numFmtId="0" fontId="41" fillId="0" borderId="0" xfId="0" applyFont="1" applyBorder="1" applyAlignment="1">
      <alignment horizontal="right"/>
    </xf>
    <xf numFmtId="0" fontId="41" fillId="0" borderId="1" xfId="0" applyFont="1" applyBorder="1" applyAlignment="1">
      <alignment horizontal="right"/>
    </xf>
    <xf numFmtId="0" fontId="41" fillId="0" borderId="0" xfId="0" applyFont="1" applyAlignment="1">
      <alignment horizontal="right"/>
    </xf>
    <xf numFmtId="0" fontId="7" fillId="0" borderId="0" xfId="0" applyFont="1" applyAlignment="1">
      <alignment horizontal="center"/>
    </xf>
    <xf numFmtId="0" fontId="4" fillId="0" borderId="0" xfId="0" applyFont="1" applyBorder="1" applyAlignment="1">
      <alignment horizontal="center"/>
    </xf>
    <xf numFmtId="0" fontId="6" fillId="0" borderId="0" xfId="0"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applyFill="1" applyAlignment="1">
      <alignment horizontal="center"/>
    </xf>
    <xf numFmtId="0" fontId="6" fillId="0" borderId="0" xfId="0" applyFont="1" applyAlignment="1">
      <alignment horizontal="left"/>
    </xf>
    <xf numFmtId="0" fontId="4" fillId="0" borderId="0" xfId="0" applyFont="1" applyAlignment="1">
      <alignment horizontal="center"/>
    </xf>
    <xf numFmtId="0" fontId="32" fillId="0" borderId="0" xfId="0" applyFont="1" applyAlignment="1">
      <alignment horizontal="center"/>
    </xf>
    <xf numFmtId="3" fontId="6" fillId="0" borderId="0" xfId="0" applyNumberFormat="1" applyFont="1" applyAlignment="1">
      <alignment horizontal="center"/>
    </xf>
    <xf numFmtId="0" fontId="19" fillId="0" borderId="0" xfId="0" applyFont="1" applyAlignment="1">
      <alignment horizontal="right"/>
    </xf>
    <xf numFmtId="3" fontId="6" fillId="0" borderId="0" xfId="0" quotePrefix="1" applyNumberFormat="1" applyFont="1" applyFill="1" applyAlignment="1">
      <alignment horizontal="center"/>
    </xf>
    <xf numFmtId="0" fontId="19" fillId="0" borderId="0" xfId="0" quotePrefix="1" applyFont="1" applyAlignment="1">
      <alignment horizontal="right"/>
    </xf>
    <xf numFmtId="0" fontId="7" fillId="0" borderId="0" xfId="0" applyFont="1" applyAlignment="1">
      <alignment horizontal="center"/>
    </xf>
    <xf numFmtId="0" fontId="7" fillId="0" borderId="0" xfId="0" applyFont="1" applyFill="1" applyAlignment="1">
      <alignment horizontal="center"/>
    </xf>
    <xf numFmtId="0" fontId="6" fillId="0" borderId="0" xfId="0" applyFont="1" applyAlignment="1">
      <alignment horizontal="left" wrapText="1"/>
    </xf>
    <xf numFmtId="3" fontId="6" fillId="0" borderId="0" xfId="0" applyNumberFormat="1" applyFont="1" applyAlignment="1">
      <alignment horizontal="center"/>
    </xf>
    <xf numFmtId="0" fontId="10" fillId="0" borderId="0" xfId="0" applyFont="1" applyAlignment="1">
      <alignment horizontal="left"/>
    </xf>
    <xf numFmtId="0" fontId="5" fillId="0" borderId="32" xfId="0" applyFont="1" applyBorder="1" applyAlignment="1">
      <alignment horizontal="center"/>
    </xf>
    <xf numFmtId="0" fontId="5" fillId="0" borderId="33" xfId="0" applyFont="1" applyBorder="1" applyAlignment="1">
      <alignment horizontal="center" wrapText="1"/>
    </xf>
    <xf numFmtId="0" fontId="0" fillId="0" borderId="34" xfId="0" applyBorder="1"/>
    <xf numFmtId="0" fontId="0" fillId="0" borderId="35" xfId="0" applyBorder="1"/>
    <xf numFmtId="0" fontId="0" fillId="0" borderId="32" xfId="0" applyBorder="1"/>
    <xf numFmtId="0" fontId="0" fillId="0" borderId="33" xfId="0" applyBorder="1"/>
    <xf numFmtId="170" fontId="6" fillId="0" borderId="33" xfId="6" applyNumberFormat="1" applyFont="1" applyBorder="1" applyAlignment="1">
      <alignment horizontal="center"/>
    </xf>
    <xf numFmtId="3" fontId="6" fillId="0" borderId="32" xfId="0" applyNumberFormat="1" applyFont="1" applyBorder="1" applyAlignment="1">
      <alignment horizontal="right"/>
    </xf>
    <xf numFmtId="0" fontId="6" fillId="0" borderId="0" xfId="0" applyFont="1" applyAlignment="1">
      <alignment horizontal="left"/>
    </xf>
    <xf numFmtId="0" fontId="6" fillId="0" borderId="9" xfId="0" applyFont="1" applyBorder="1" applyAlignment="1">
      <alignment horizontal="left"/>
    </xf>
    <xf numFmtId="167" fontId="6" fillId="0" borderId="0" xfId="0" applyNumberFormat="1" applyFont="1" applyAlignment="1">
      <alignment horizontal="center"/>
    </xf>
    <xf numFmtId="3" fontId="6" fillId="0" borderId="0" xfId="0" applyNumberFormat="1" applyFont="1" applyAlignment="1">
      <alignment horizontal="center"/>
    </xf>
    <xf numFmtId="0" fontId="3" fillId="0" borderId="0" xfId="0" applyFont="1" applyAlignment="1">
      <alignment horizontal="right"/>
    </xf>
    <xf numFmtId="0" fontId="10" fillId="0" borderId="0" xfId="0" applyFont="1" applyBorder="1" applyAlignment="1">
      <alignment horizontal="left"/>
    </xf>
    <xf numFmtId="0" fontId="4" fillId="0" borderId="1"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applyBorder="1" applyAlignment="1">
      <alignment horizontal="left"/>
    </xf>
    <xf numFmtId="170" fontId="6" fillId="0" borderId="0" xfId="6" applyNumberFormat="1" applyFont="1" applyBorder="1" applyAlignment="1">
      <alignment horizontal="center"/>
    </xf>
    <xf numFmtId="168" fontId="10" fillId="0" borderId="0" xfId="0" applyNumberFormat="1" applyFont="1" applyBorder="1" applyAlignment="1">
      <alignment horizontal="left"/>
    </xf>
    <xf numFmtId="0" fontId="4" fillId="0" borderId="0" xfId="0" applyFont="1" applyAlignment="1">
      <alignment horizontal="center"/>
    </xf>
    <xf numFmtId="0" fontId="71" fillId="0" borderId="0" xfId="0" applyFont="1" applyBorder="1" applyAlignment="1">
      <alignment horizontal="left"/>
    </xf>
    <xf numFmtId="166" fontId="71" fillId="0" borderId="0" xfId="0" applyNumberFormat="1" applyFont="1" applyAlignment="1">
      <alignment horizontal="right"/>
    </xf>
    <xf numFmtId="0" fontId="42" fillId="0" borderId="0" xfId="0" applyFont="1" applyAlignment="1">
      <alignment horizontal="center"/>
    </xf>
    <xf numFmtId="0" fontId="6" fillId="0" borderId="0" xfId="0" applyFont="1" applyAlignment="1">
      <alignment horizontal="center"/>
    </xf>
    <xf numFmtId="0" fontId="6" fillId="0" borderId="0" xfId="0" applyFont="1" applyAlignment="1">
      <alignment horizontal="left"/>
    </xf>
    <xf numFmtId="0" fontId="4" fillId="0" borderId="0" xfId="0" applyFont="1" applyBorder="1" applyAlignment="1">
      <alignment horizontal="center"/>
    </xf>
    <xf numFmtId="0" fontId="4" fillId="0" borderId="0" xfId="0" applyFont="1" applyAlignment="1">
      <alignment horizontal="center"/>
    </xf>
    <xf numFmtId="0" fontId="4" fillId="0" borderId="1" xfId="0" applyFont="1" applyBorder="1" applyAlignment="1">
      <alignment horizontal="center"/>
    </xf>
    <xf numFmtId="0" fontId="6" fillId="0" borderId="0" xfId="0"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applyFill="1" applyAlignment="1">
      <alignment horizontal="center"/>
    </xf>
    <xf numFmtId="0" fontId="32" fillId="0" borderId="0" xfId="0" applyFont="1" applyAlignment="1">
      <alignment horizontal="center"/>
    </xf>
    <xf numFmtId="167" fontId="10" fillId="0" borderId="41" xfId="0" applyNumberFormat="1" applyFont="1" applyFill="1" applyBorder="1" applyAlignment="1">
      <alignment horizontal="center"/>
    </xf>
    <xf numFmtId="167" fontId="10" fillId="0" borderId="39" xfId="0" applyNumberFormat="1" applyFont="1" applyFill="1" applyBorder="1" applyAlignment="1">
      <alignment horizontal="center"/>
    </xf>
    <xf numFmtId="167" fontId="10" fillId="0" borderId="25" xfId="0" applyNumberFormat="1" applyFont="1" applyFill="1" applyBorder="1" applyAlignment="1">
      <alignment horizontal="center"/>
    </xf>
    <xf numFmtId="167" fontId="6" fillId="0" borderId="0" xfId="7" applyNumberFormat="1" applyFont="1" applyBorder="1" applyAlignment="1"/>
    <xf numFmtId="167" fontId="4" fillId="0" borderId="1" xfId="7" applyNumberFormat="1" applyFont="1" applyBorder="1" applyAlignment="1"/>
    <xf numFmtId="167" fontId="6" fillId="0" borderId="0" xfId="7" applyNumberFormat="1" applyFont="1" applyAlignment="1"/>
    <xf numFmtId="167" fontId="10" fillId="0" borderId="0" xfId="7" applyNumberFormat="1" applyFont="1" applyBorder="1" applyAlignment="1"/>
    <xf numFmtId="167" fontId="8" fillId="0" borderId="0" xfId="7" applyNumberFormat="1" applyFont="1" applyBorder="1" applyAlignment="1"/>
    <xf numFmtId="0" fontId="6" fillId="0" borderId="0" xfId="0" applyFont="1" applyAlignment="1">
      <alignment horizontal="left"/>
    </xf>
    <xf numFmtId="0" fontId="4" fillId="0" borderId="0" xfId="0" applyFont="1" applyAlignment="1">
      <alignment horizontal="center"/>
    </xf>
    <xf numFmtId="3" fontId="6" fillId="0" borderId="0" xfId="0" applyNumberFormat="1" applyFont="1" applyAlignment="1">
      <alignment horizontal="center"/>
    </xf>
    <xf numFmtId="166" fontId="19" fillId="0" borderId="0" xfId="0" applyNumberFormat="1" applyFont="1" applyBorder="1" applyAlignment="1">
      <alignment horizontal="right"/>
    </xf>
    <xf numFmtId="0" fontId="7" fillId="0" borderId="0" xfId="0" applyFont="1" applyFill="1"/>
    <xf numFmtId="0" fontId="14" fillId="0" borderId="0" xfId="0" applyFont="1" applyFill="1" applyAlignment="1">
      <alignment horizontal="right"/>
    </xf>
    <xf numFmtId="0" fontId="26" fillId="0" borderId="0" xfId="0" applyFont="1" applyFill="1"/>
    <xf numFmtId="0" fontId="7" fillId="0" borderId="0" xfId="0" applyFont="1" applyAlignment="1">
      <alignment horizontal="center"/>
    </xf>
    <xf numFmtId="0" fontId="70" fillId="0" borderId="0" xfId="4" applyFont="1" applyAlignment="1" applyProtection="1">
      <alignment horizontal="left"/>
    </xf>
    <xf numFmtId="0" fontId="6" fillId="0" borderId="0" xfId="0" applyFont="1" applyAlignment="1">
      <alignment horizontal="left"/>
    </xf>
    <xf numFmtId="0" fontId="4" fillId="0" borderId="0" xfId="0" applyFont="1" applyAlignment="1">
      <alignment horizontal="center"/>
    </xf>
    <xf numFmtId="0" fontId="10" fillId="0" borderId="0" xfId="0" applyFont="1" applyAlignment="1">
      <alignment horizontal="left"/>
    </xf>
    <xf numFmtId="0" fontId="4" fillId="0" borderId="0" xfId="0" applyFont="1" applyAlignment="1">
      <alignment horizontal="left"/>
    </xf>
    <xf numFmtId="0" fontId="4" fillId="0" borderId="0" xfId="0" applyFont="1" applyAlignment="1">
      <alignment horizontal="center"/>
    </xf>
    <xf numFmtId="0" fontId="0" fillId="0" borderId="0" xfId="0" applyAlignment="1">
      <alignment horizontal="left"/>
    </xf>
    <xf numFmtId="3" fontId="6" fillId="0" borderId="0" xfId="0" applyNumberFormat="1" applyFont="1" applyAlignment="1">
      <alignment horizontal="center"/>
    </xf>
    <xf numFmtId="0" fontId="14" fillId="0" borderId="0" xfId="0" applyFont="1" applyAlignment="1">
      <alignment horizontal="left"/>
    </xf>
    <xf numFmtId="0" fontId="0" fillId="0" borderId="13" xfId="0" applyBorder="1"/>
    <xf numFmtId="3" fontId="6" fillId="0" borderId="13" xfId="0" applyNumberFormat="1" applyFont="1" applyBorder="1" applyAlignment="1">
      <alignment horizontal="right"/>
    </xf>
    <xf numFmtId="0" fontId="6" fillId="0" borderId="13" xfId="0" applyFont="1" applyBorder="1" applyAlignment="1">
      <alignment horizontal="left"/>
    </xf>
    <xf numFmtId="0" fontId="6" fillId="0" borderId="0" xfId="0" applyFont="1" applyAlignment="1">
      <alignment horizontal="right"/>
    </xf>
    <xf numFmtId="0" fontId="6" fillId="0" borderId="0" xfId="0" applyFont="1" applyAlignment="1">
      <alignment horizontal="left"/>
    </xf>
    <xf numFmtId="0" fontId="19" fillId="0" borderId="0" xfId="0" applyFont="1" applyAlignment="1">
      <alignment horizontal="right"/>
    </xf>
    <xf numFmtId="170" fontId="19" fillId="0" borderId="0" xfId="6" applyNumberFormat="1" applyFont="1" applyAlignment="1">
      <alignment horizontal="right"/>
    </xf>
    <xf numFmtId="0" fontId="19" fillId="0" borderId="0" xfId="0" applyNumberFormat="1" applyFont="1" applyBorder="1" applyAlignment="1">
      <alignment horizontal="left" wrapText="1"/>
    </xf>
    <xf numFmtId="0" fontId="4" fillId="0" borderId="0" xfId="0" applyFont="1" applyBorder="1" applyAlignment="1">
      <alignment horizontal="center"/>
    </xf>
    <xf numFmtId="0" fontId="4" fillId="0" borderId="0" xfId="0" applyFont="1" applyAlignment="1">
      <alignment horizontal="center"/>
    </xf>
    <xf numFmtId="0" fontId="6" fillId="0" borderId="0" xfId="0" applyFont="1" applyAlignment="1">
      <alignment horizontal="center"/>
    </xf>
    <xf numFmtId="0" fontId="6" fillId="0" borderId="0" xfId="0" applyFont="1"/>
    <xf numFmtId="3"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xf numFmtId="0" fontId="6" fillId="0" borderId="0" xfId="0" applyFont="1" applyAlignment="1">
      <alignment horizontal="left"/>
    </xf>
    <xf numFmtId="0" fontId="7" fillId="0" borderId="0" xfId="0" applyFont="1" applyAlignment="1">
      <alignment horizontal="center"/>
    </xf>
    <xf numFmtId="0" fontId="70" fillId="0" borderId="0" xfId="4" applyFont="1" applyAlignment="1" applyProtection="1">
      <alignment horizontal="left"/>
    </xf>
    <xf numFmtId="0" fontId="4" fillId="0" borderId="0" xfId="0" applyFont="1" applyBorder="1" applyAlignment="1">
      <alignment horizontal="center"/>
    </xf>
    <xf numFmtId="0" fontId="4" fillId="0" borderId="1" xfId="0" applyFont="1" applyBorder="1" applyAlignment="1">
      <alignment horizontal="center"/>
    </xf>
    <xf numFmtId="0" fontId="4" fillId="0" borderId="6" xfId="0" applyFont="1" applyBorder="1" applyAlignment="1">
      <alignment horizontal="center"/>
    </xf>
    <xf numFmtId="0" fontId="4" fillId="0" borderId="9" xfId="0" applyFont="1" applyBorder="1" applyAlignment="1">
      <alignment horizontal="center"/>
    </xf>
    <xf numFmtId="3" fontId="6" fillId="0" borderId="6" xfId="0" applyNumberFormat="1" applyFont="1" applyBorder="1" applyAlignment="1">
      <alignment horizontal="center"/>
    </xf>
    <xf numFmtId="0" fontId="4" fillId="0" borderId="8" xfId="0" applyFont="1" applyBorder="1" applyAlignment="1">
      <alignment horizontal="center"/>
    </xf>
    <xf numFmtId="0" fontId="6" fillId="0" borderId="0" xfId="0" applyFont="1"/>
    <xf numFmtId="0" fontId="9" fillId="0" borderId="0" xfId="0" applyFont="1" applyAlignment="1">
      <alignment horizontal="left"/>
    </xf>
    <xf numFmtId="0" fontId="43" fillId="0" borderId="8" xfId="0" applyNumberFormat="1" applyFont="1" applyBorder="1" applyAlignment="1"/>
    <xf numFmtId="3" fontId="43" fillId="0" borderId="6" xfId="0" applyNumberFormat="1" applyFont="1" applyBorder="1" applyAlignment="1">
      <alignment horizontal="center"/>
    </xf>
    <xf numFmtId="3" fontId="43" fillId="0" borderId="0" xfId="0" applyNumberFormat="1" applyFont="1" applyBorder="1" applyAlignment="1">
      <alignment horizontal="center"/>
    </xf>
    <xf numFmtId="3" fontId="43" fillId="0" borderId="9" xfId="0" applyNumberFormat="1" applyFont="1" applyBorder="1" applyAlignment="1">
      <alignment horizontal="center"/>
    </xf>
    <xf numFmtId="0" fontId="43" fillId="0" borderId="8" xfId="0" applyFont="1" applyBorder="1"/>
    <xf numFmtId="0" fontId="43" fillId="0" borderId="8" xfId="0" applyFont="1" applyBorder="1" applyAlignment="1">
      <alignment horizontal="left"/>
    </xf>
    <xf numFmtId="3" fontId="43" fillId="0" borderId="6" xfId="0" quotePrefix="1" applyNumberFormat="1" applyFont="1" applyBorder="1" applyAlignment="1">
      <alignment horizontal="center"/>
    </xf>
    <xf numFmtId="3" fontId="43" fillId="0" borderId="0" xfId="0" quotePrefix="1" applyNumberFormat="1" applyFont="1" applyBorder="1" applyAlignment="1">
      <alignment horizontal="center"/>
    </xf>
    <xf numFmtId="3" fontId="43" fillId="0" borderId="9" xfId="0" quotePrefix="1" applyNumberFormat="1" applyFont="1" applyBorder="1" applyAlignment="1">
      <alignment horizontal="center"/>
    </xf>
    <xf numFmtId="0" fontId="19" fillId="0" borderId="8" xfId="0" applyNumberFormat="1" applyFont="1" applyBorder="1" applyAlignment="1"/>
    <xf numFmtId="3" fontId="19" fillId="0" borderId="6" xfId="0" applyNumberFormat="1" applyFont="1" applyBorder="1" applyAlignment="1">
      <alignment horizontal="center"/>
    </xf>
    <xf numFmtId="3" fontId="19" fillId="0" borderId="0" xfId="0" applyNumberFormat="1" applyFont="1" applyBorder="1" applyAlignment="1">
      <alignment horizontal="center"/>
    </xf>
    <xf numFmtId="3" fontId="19" fillId="0" borderId="9" xfId="0" applyNumberFormat="1" applyFont="1" applyBorder="1" applyAlignment="1">
      <alignment horizontal="center"/>
    </xf>
    <xf numFmtId="0" fontId="19" fillId="0" borderId="8" xfId="0" applyFont="1" applyBorder="1" applyAlignment="1">
      <alignment horizontal="left"/>
    </xf>
    <xf numFmtId="0" fontId="19" fillId="0" borderId="8" xfId="0" applyFont="1" applyBorder="1" applyAlignment="1"/>
    <xf numFmtId="178" fontId="19" fillId="0" borderId="8" xfId="0" applyNumberFormat="1" applyFont="1" applyBorder="1" applyAlignment="1">
      <alignment horizontal="left"/>
    </xf>
    <xf numFmtId="3" fontId="8" fillId="0" borderId="14" xfId="0" applyNumberFormat="1" applyFont="1" applyBorder="1" applyAlignment="1"/>
    <xf numFmtId="3" fontId="19" fillId="0" borderId="6" xfId="0" quotePrefix="1" applyNumberFormat="1" applyFont="1" applyBorder="1" applyAlignment="1">
      <alignment horizontal="center"/>
    </xf>
    <xf numFmtId="3" fontId="19" fillId="0" borderId="0" xfId="0" quotePrefix="1" applyNumberFormat="1" applyFont="1" applyBorder="1" applyAlignment="1">
      <alignment horizontal="center"/>
    </xf>
    <xf numFmtId="3" fontId="19" fillId="0" borderId="9" xfId="0" quotePrefix="1" applyNumberFormat="1" applyFont="1" applyBorder="1" applyAlignment="1">
      <alignment horizontal="center"/>
    </xf>
    <xf numFmtId="3" fontId="19" fillId="0" borderId="8" xfId="0" applyNumberFormat="1" applyFont="1" applyBorder="1" applyAlignment="1"/>
    <xf numFmtId="0" fontId="19" fillId="0" borderId="6" xfId="0" applyFont="1" applyBorder="1" applyAlignment="1">
      <alignment horizontal="center"/>
    </xf>
    <xf numFmtId="0" fontId="19" fillId="0" borderId="0" xfId="0" applyFont="1" applyBorder="1" applyAlignment="1">
      <alignment horizontal="center"/>
    </xf>
    <xf numFmtId="0" fontId="19" fillId="0" borderId="9" xfId="0" applyFont="1" applyBorder="1" applyAlignment="1">
      <alignment horizontal="center"/>
    </xf>
    <xf numFmtId="3" fontId="19" fillId="0" borderId="14" xfId="0" applyNumberFormat="1" applyFont="1" applyBorder="1" applyAlignment="1"/>
    <xf numFmtId="3" fontId="19" fillId="0" borderId="11" xfId="0" applyNumberFormat="1" applyFont="1" applyBorder="1" applyAlignment="1">
      <alignment horizontal="center"/>
    </xf>
    <xf numFmtId="3" fontId="19" fillId="0" borderId="2" xfId="0" applyNumberFormat="1" applyFont="1" applyBorder="1" applyAlignment="1">
      <alignment horizontal="center"/>
    </xf>
    <xf numFmtId="3" fontId="19" fillId="0" borderId="12" xfId="0" applyNumberFormat="1" applyFont="1" applyBorder="1" applyAlignment="1">
      <alignment horizontal="center"/>
    </xf>
    <xf numFmtId="0" fontId="8" fillId="0" borderId="14" xfId="0" applyFont="1" applyBorder="1" applyAlignment="1"/>
    <xf numFmtId="178" fontId="43" fillId="0" borderId="8" xfId="0" applyNumberFormat="1" applyFont="1" applyBorder="1" applyAlignment="1">
      <alignment horizontal="left"/>
    </xf>
    <xf numFmtId="0" fontId="4" fillId="0" borderId="0" xfId="0" applyFont="1" applyAlignment="1">
      <alignment horizontal="center"/>
    </xf>
    <xf numFmtId="0" fontId="4" fillId="0" borderId="1"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xf numFmtId="0" fontId="6" fillId="0" borderId="0" xfId="0" applyFont="1"/>
    <xf numFmtId="0" fontId="6" fillId="0" borderId="0" xfId="0" applyFont="1" applyAlignment="1">
      <alignment horizontal="center"/>
    </xf>
    <xf numFmtId="0" fontId="6" fillId="0" borderId="0" xfId="0" applyFont="1" applyAlignment="1">
      <alignment horizontal="left"/>
    </xf>
    <xf numFmtId="0" fontId="6" fillId="0" borderId="0" xfId="0" applyFont="1"/>
    <xf numFmtId="3" fontId="6" fillId="0" borderId="0" xfId="0" applyNumberFormat="1" applyFont="1" applyAlignment="1">
      <alignment horizontal="center" vertical="top"/>
    </xf>
    <xf numFmtId="0" fontId="4" fillId="0" borderId="8" xfId="0" applyFont="1" applyBorder="1" applyAlignment="1">
      <alignment horizontal="center"/>
    </xf>
    <xf numFmtId="0" fontId="6" fillId="0" borderId="0" xfId="0" applyFont="1" applyAlignment="1">
      <alignment horizontal="left"/>
    </xf>
    <xf numFmtId="0" fontId="4" fillId="0" borderId="1" xfId="0" applyFont="1" applyBorder="1" applyAlignment="1">
      <alignment horizontal="center"/>
    </xf>
    <xf numFmtId="0" fontId="32" fillId="0" borderId="0" xfId="0" applyFont="1" applyAlignment="1">
      <alignment horizontal="center"/>
    </xf>
    <xf numFmtId="3" fontId="6" fillId="0" borderId="15" xfId="0" applyNumberFormat="1" applyFont="1" applyBorder="1" applyAlignment="1">
      <alignment horizontal="center"/>
    </xf>
    <xf numFmtId="0" fontId="10" fillId="0" borderId="0" xfId="0" applyFont="1" applyBorder="1" applyAlignment="1">
      <alignment horizontal="center"/>
    </xf>
    <xf numFmtId="0" fontId="10" fillId="0" borderId="15" xfId="0" applyFont="1" applyBorder="1" applyAlignment="1">
      <alignment horizontal="center"/>
    </xf>
    <xf numFmtId="170" fontId="5" fillId="0" borderId="0" xfId="6" applyNumberFormat="1" applyFont="1" applyAlignment="1">
      <alignment horizontal="center"/>
    </xf>
    <xf numFmtId="1" fontId="6" fillId="0" borderId="13" xfId="0" applyNumberFormat="1" applyFont="1" applyBorder="1" applyAlignment="1">
      <alignment horizontal="right"/>
    </xf>
    <xf numFmtId="0" fontId="4" fillId="0" borderId="0" xfId="0" applyFont="1" applyBorder="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0" fontId="9" fillId="0" borderId="16" xfId="0" applyFont="1" applyBorder="1"/>
    <xf numFmtId="0" fontId="9" fillId="0" borderId="15" xfId="0" applyFont="1" applyBorder="1"/>
    <xf numFmtId="3" fontId="8" fillId="0" borderId="17" xfId="0" applyNumberFormat="1" applyFont="1" applyFill="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xf numFmtId="0" fontId="32" fillId="0" borderId="0" xfId="0" applyFont="1" applyAlignment="1">
      <alignment horizontal="center"/>
    </xf>
    <xf numFmtId="0" fontId="6" fillId="0" borderId="0" xfId="0" applyFont="1" applyAlignment="1">
      <alignment horizontal="left"/>
    </xf>
    <xf numFmtId="0" fontId="4" fillId="0" borderId="0" xfId="0" applyFont="1" applyAlignment="1">
      <alignment horizontal="center"/>
    </xf>
    <xf numFmtId="0" fontId="6" fillId="0" borderId="0" xfId="0" applyFont="1"/>
    <xf numFmtId="0" fontId="23" fillId="0" borderId="0" xfId="4" applyAlignment="1" applyProtection="1">
      <alignment wrapText="1"/>
    </xf>
    <xf numFmtId="0" fontId="32" fillId="0" borderId="0" xfId="0" applyFont="1" applyAlignment="1">
      <alignment horizontal="center"/>
    </xf>
    <xf numFmtId="3" fontId="6" fillId="0" borderId="0" xfId="0" applyNumberFormat="1" applyFont="1" applyAlignment="1">
      <alignment horizontal="center"/>
    </xf>
    <xf numFmtId="0" fontId="6" fillId="0" borderId="0" xfId="0" applyFont="1" applyAlignment="1">
      <alignment horizontal="left"/>
    </xf>
    <xf numFmtId="0" fontId="6" fillId="0" borderId="0" xfId="0" applyFont="1"/>
    <xf numFmtId="0" fontId="6" fillId="0" borderId="0" xfId="0" applyFont="1" applyFill="1" applyAlignment="1">
      <alignment horizontal="center"/>
    </xf>
    <xf numFmtId="3" fontId="6" fillId="0" borderId="0" xfId="0" applyNumberFormat="1" applyFont="1" applyAlignment="1">
      <alignment horizontal="center"/>
    </xf>
    <xf numFmtId="167" fontId="14" fillId="0" borderId="0" xfId="0" applyNumberFormat="1" applyFont="1" applyAlignment="1">
      <alignment horizontal="center"/>
    </xf>
    <xf numFmtId="0" fontId="6" fillId="0" borderId="0" xfId="0" applyFont="1"/>
    <xf numFmtId="0" fontId="6" fillId="0" borderId="0" xfId="0" applyFont="1" applyAlignment="1">
      <alignment horizontal="center"/>
    </xf>
    <xf numFmtId="3" fontId="0" fillId="0" borderId="0" xfId="6" applyNumberFormat="1" applyFont="1"/>
    <xf numFmtId="0" fontId="6" fillId="0" borderId="0" xfId="0" applyFont="1" applyAlignment="1">
      <alignment horizontal="right"/>
    </xf>
    <xf numFmtId="0" fontId="6" fillId="0" borderId="0" xfId="0" applyFont="1"/>
    <xf numFmtId="167" fontId="6" fillId="0" borderId="0" xfId="0" applyNumberFormat="1" applyFont="1" applyAlignment="1">
      <alignment horizontal="center"/>
    </xf>
    <xf numFmtId="3" fontId="6" fillId="0" borderId="0" xfId="0" applyNumberFormat="1" applyFont="1" applyAlignment="1">
      <alignment horizontal="center"/>
    </xf>
    <xf numFmtId="167" fontId="14" fillId="0" borderId="0" xfId="0" applyNumberFormat="1" applyFont="1" applyAlignment="1">
      <alignment horizontal="center"/>
    </xf>
    <xf numFmtId="4" fontId="6" fillId="0" borderId="0" xfId="0" applyNumberFormat="1" applyFont="1" applyAlignment="1">
      <alignment horizontal="center"/>
    </xf>
    <xf numFmtId="0" fontId="19" fillId="0" borderId="0" xfId="0" applyFont="1" applyAlignment="1">
      <alignment horizontal="right"/>
    </xf>
    <xf numFmtId="0" fontId="4" fillId="0" borderId="0" xfId="0" applyFont="1" applyAlignment="1">
      <alignment horizontal="center"/>
    </xf>
    <xf numFmtId="166" fontId="4" fillId="0" borderId="0" xfId="0" applyNumberFormat="1" applyFont="1" applyAlignment="1">
      <alignment horizontal="right"/>
    </xf>
    <xf numFmtId="166" fontId="15" fillId="0" borderId="0" xfId="0" applyNumberFormat="1" applyFont="1" applyAlignment="1">
      <alignment horizontal="right"/>
    </xf>
    <xf numFmtId="0" fontId="10" fillId="0" borderId="0" xfId="0" applyFont="1" applyAlignment="1">
      <alignment horizontal="left"/>
    </xf>
    <xf numFmtId="0" fontId="4" fillId="0" borderId="20" xfId="0" applyFont="1" applyBorder="1" applyAlignment="1">
      <alignment horizontal="center"/>
    </xf>
    <xf numFmtId="0" fontId="4" fillId="0" borderId="15" xfId="0" applyFont="1" applyBorder="1" applyAlignment="1">
      <alignment horizontal="center"/>
    </xf>
    <xf numFmtId="0" fontId="6" fillId="0" borderId="20" xfId="0" applyFont="1" applyBorder="1" applyAlignment="1">
      <alignment horizontal="center"/>
    </xf>
    <xf numFmtId="0" fontId="6" fillId="0" borderId="15" xfId="0" applyFont="1" applyBorder="1" applyAlignment="1">
      <alignment horizontal="center"/>
    </xf>
    <xf numFmtId="0" fontId="14" fillId="0" borderId="20" xfId="0" applyFont="1" applyBorder="1" applyAlignment="1">
      <alignment horizontal="center"/>
    </xf>
    <xf numFmtId="0" fontId="14" fillId="0" borderId="15" xfId="0" applyFont="1" applyBorder="1" applyAlignment="1">
      <alignment horizontal="center"/>
    </xf>
    <xf numFmtId="166" fontId="14" fillId="0" borderId="20" xfId="0" applyNumberFormat="1" applyFont="1" applyBorder="1" applyAlignment="1">
      <alignment horizontal="center"/>
    </xf>
    <xf numFmtId="166" fontId="14" fillId="0" borderId="15" xfId="0" applyNumberFormat="1" applyFont="1" applyBorder="1" applyAlignment="1">
      <alignment horizontal="center"/>
    </xf>
    <xf numFmtId="167" fontId="17" fillId="0" borderId="22" xfId="0" applyNumberFormat="1" applyFont="1" applyBorder="1" applyAlignment="1">
      <alignment horizontal="center"/>
    </xf>
    <xf numFmtId="167" fontId="17" fillId="0" borderId="17" xfId="0" applyNumberFormat="1" applyFont="1" applyBorder="1" applyAlignment="1">
      <alignment horizontal="center"/>
    </xf>
    <xf numFmtId="167" fontId="10" fillId="0" borderId="20" xfId="0" applyNumberFormat="1" applyFont="1" applyBorder="1" applyAlignment="1">
      <alignment horizontal="center"/>
    </xf>
    <xf numFmtId="0" fontId="4" fillId="0" borderId="8" xfId="0" applyFont="1" applyBorder="1" applyAlignment="1">
      <alignment horizontal="center"/>
    </xf>
    <xf numFmtId="0" fontId="0" fillId="0" borderId="42" xfId="0" applyBorder="1"/>
    <xf numFmtId="167" fontId="0" fillId="0" borderId="42" xfId="0" applyNumberFormat="1" applyBorder="1"/>
    <xf numFmtId="167" fontId="14" fillId="0" borderId="2" xfId="0" applyNumberFormat="1" applyFont="1" applyBorder="1" applyAlignment="1">
      <alignment horizontal="right"/>
    </xf>
    <xf numFmtId="0" fontId="0" fillId="0" borderId="26" xfId="0" applyBorder="1"/>
    <xf numFmtId="0" fontId="6" fillId="0" borderId="24" xfId="0" applyFont="1" applyBorder="1" applyAlignment="1">
      <alignment horizontal="center"/>
    </xf>
    <xf numFmtId="3" fontId="6" fillId="0" borderId="24" xfId="0" applyNumberFormat="1" applyFont="1" applyBorder="1" applyAlignment="1">
      <alignment horizontal="center"/>
    </xf>
    <xf numFmtId="0" fontId="6" fillId="0" borderId="8" xfId="0" applyFont="1" applyBorder="1" applyAlignment="1">
      <alignment horizontal="center"/>
    </xf>
    <xf numFmtId="3" fontId="6" fillId="0" borderId="8" xfId="0" applyNumberFormat="1" applyFont="1" applyBorder="1" applyAlignment="1">
      <alignment horizontal="right"/>
    </xf>
    <xf numFmtId="167" fontId="6" fillId="0" borderId="8" xfId="0" applyNumberFormat="1" applyFont="1" applyBorder="1" applyAlignment="1">
      <alignment horizontal="right"/>
    </xf>
    <xf numFmtId="166" fontId="6" fillId="0" borderId="24" xfId="6" applyNumberFormat="1" applyFont="1" applyBorder="1" applyAlignment="1">
      <alignment horizontal="right"/>
    </xf>
    <xf numFmtId="166" fontId="6" fillId="0" borderId="8" xfId="6" applyNumberFormat="1" applyFont="1" applyBorder="1" applyAlignment="1">
      <alignment horizontal="right"/>
    </xf>
    <xf numFmtId="0" fontId="6" fillId="0" borderId="0" xfId="0" applyFont="1" applyAlignment="1">
      <alignment horizontal="left"/>
    </xf>
    <xf numFmtId="0" fontId="6" fillId="0" borderId="0" xfId="0" applyFont="1"/>
    <xf numFmtId="0" fontId="6" fillId="0" borderId="0" xfId="0" applyFont="1" applyAlignment="1">
      <alignment horizontal="left"/>
    </xf>
    <xf numFmtId="167"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NumberFormat="1" applyFont="1" applyFill="1" applyBorder="1" applyAlignment="1">
      <alignment horizontal="center"/>
    </xf>
    <xf numFmtId="0" fontId="6" fillId="0" borderId="0" xfId="0" applyFont="1" applyAlignment="1">
      <alignment horizontal="left"/>
    </xf>
    <xf numFmtId="0" fontId="4" fillId="0" borderId="0" xfId="0" applyFont="1" applyAlignment="1">
      <alignment horizontal="center"/>
    </xf>
    <xf numFmtId="0" fontId="6" fillId="0" borderId="0" xfId="0" applyFont="1"/>
    <xf numFmtId="0" fontId="0" fillId="0" borderId="1" xfId="0" applyBorder="1" applyAlignment="1">
      <alignment horizontal="left"/>
    </xf>
    <xf numFmtId="170"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xf numFmtId="0" fontId="6" fillId="0" borderId="0" xfId="0" applyFont="1" applyAlignment="1">
      <alignment horizontal="left"/>
    </xf>
    <xf numFmtId="0" fontId="70" fillId="0" borderId="0" xfId="4" applyFont="1" applyAlignment="1" applyProtection="1">
      <alignment wrapText="1"/>
    </xf>
    <xf numFmtId="0" fontId="70" fillId="0" borderId="0" xfId="4" applyFont="1" applyAlignment="1" applyProtection="1">
      <alignment horizontal="left" wrapText="1"/>
    </xf>
    <xf numFmtId="0" fontId="4" fillId="0" borderId="8" xfId="0" applyFont="1" applyBorder="1" applyAlignment="1">
      <alignment horizontal="center"/>
    </xf>
    <xf numFmtId="0" fontId="6" fillId="0" borderId="0" xfId="0"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xf numFmtId="3" fontId="6" fillId="0" borderId="0" xfId="0" applyNumberFormat="1" applyFont="1" applyAlignment="1">
      <alignment horizontal="center"/>
    </xf>
    <xf numFmtId="0" fontId="4" fillId="0" borderId="0" xfId="0" applyFont="1" applyBorder="1" applyAlignment="1">
      <alignment horizontal="center"/>
    </xf>
    <xf numFmtId="0" fontId="4" fillId="0" borderId="0" xfId="0" applyFont="1" applyAlignment="1">
      <alignment horizontal="center"/>
    </xf>
    <xf numFmtId="0" fontId="4" fillId="0" borderId="8" xfId="0" applyFont="1" applyBorder="1" applyAlignment="1">
      <alignment horizontal="center"/>
    </xf>
    <xf numFmtId="0" fontId="6" fillId="0" borderId="0" xfId="0" applyFont="1" applyAlignment="1">
      <alignment horizontal="center"/>
    </xf>
    <xf numFmtId="0" fontId="4" fillId="0" borderId="18" xfId="0" applyFont="1" applyBorder="1" applyAlignment="1">
      <alignment horizontal="center"/>
    </xf>
    <xf numFmtId="0" fontId="4" fillId="0" borderId="33" xfId="0" applyFont="1" applyBorder="1" applyAlignment="1">
      <alignment horizontal="center"/>
    </xf>
    <xf numFmtId="3" fontId="6" fillId="0" borderId="8" xfId="0" applyNumberFormat="1" applyFont="1" applyBorder="1" applyAlignment="1">
      <alignment horizontal="center"/>
    </xf>
    <xf numFmtId="3" fontId="6" fillId="0" borderId="33" xfId="0" applyNumberFormat="1" applyFont="1" applyBorder="1" applyAlignment="1">
      <alignment horizontal="center"/>
    </xf>
    <xf numFmtId="0" fontId="6" fillId="0" borderId="0" xfId="0" applyFont="1"/>
    <xf numFmtId="0" fontId="4" fillId="0" borderId="0" xfId="0" applyFont="1" applyAlignment="1">
      <alignment horizontal="left"/>
    </xf>
    <xf numFmtId="0" fontId="17" fillId="0" borderId="0" xfId="4" applyFont="1" applyAlignment="1" applyProtection="1"/>
    <xf numFmtId="0" fontId="0" fillId="0" borderId="0" xfId="0" applyAlignment="1">
      <alignment vertical="top"/>
    </xf>
    <xf numFmtId="0" fontId="4" fillId="0" borderId="35" xfId="0" applyFont="1" applyBorder="1" applyAlignment="1">
      <alignment horizontal="center"/>
    </xf>
    <xf numFmtId="0" fontId="0" fillId="0" borderId="18" xfId="0" applyBorder="1"/>
    <xf numFmtId="3" fontId="32" fillId="0" borderId="20" xfId="0" applyNumberFormat="1" applyFont="1" applyBorder="1" applyAlignment="1">
      <alignment horizontal="center"/>
    </xf>
    <xf numFmtId="168" fontId="32" fillId="0" borderId="20" xfId="0" applyNumberFormat="1" applyFont="1" applyBorder="1" applyAlignment="1">
      <alignment horizontal="center"/>
    </xf>
    <xf numFmtId="3" fontId="14" fillId="0" borderId="0" xfId="0" applyNumberFormat="1" applyFont="1" applyAlignment="1">
      <alignment horizontal="right" vertical="center"/>
    </xf>
    <xf numFmtId="0" fontId="6" fillId="0" borderId="0" xfId="0" applyFont="1" applyAlignment="1">
      <alignment horizontal="left"/>
    </xf>
    <xf numFmtId="0" fontId="4" fillId="0" borderId="0" xfId="0" applyFont="1" applyAlignment="1">
      <alignment horizontal="center"/>
    </xf>
    <xf numFmtId="0" fontId="4" fillId="0" borderId="1"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4" fontId="6" fillId="0" borderId="0" xfId="0" applyNumberFormat="1" applyFont="1" applyAlignment="1">
      <alignment horizontal="center"/>
    </xf>
    <xf numFmtId="0" fontId="6" fillId="0" borderId="0" xfId="0" applyFont="1"/>
    <xf numFmtId="0" fontId="6" fillId="0" borderId="0" xfId="0" applyFont="1" applyAlignment="1">
      <alignment horizontal="left"/>
    </xf>
    <xf numFmtId="167"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xf numFmtId="0" fontId="6" fillId="0" borderId="0" xfId="0" applyFont="1" applyAlignment="1">
      <alignment horizontal="left"/>
    </xf>
    <xf numFmtId="0" fontId="4" fillId="0" borderId="0" xfId="0" applyFont="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xf numFmtId="0" fontId="4" fillId="0" borderId="0" xfId="0" applyFont="1" applyBorder="1" applyAlignment="1">
      <alignment horizontal="center"/>
    </xf>
    <xf numFmtId="0" fontId="4" fillId="0" borderId="1" xfId="0" applyFont="1" applyBorder="1" applyAlignment="1">
      <alignment horizontal="center"/>
    </xf>
    <xf numFmtId="167" fontId="6" fillId="0" borderId="0" xfId="0" applyNumberFormat="1" applyFont="1" applyAlignment="1">
      <alignment horizontal="center"/>
    </xf>
    <xf numFmtId="0" fontId="6" fillId="0" borderId="0" xfId="0" applyFont="1"/>
    <xf numFmtId="0" fontId="6" fillId="0" borderId="0" xfId="0" applyFont="1" applyFill="1" applyAlignment="1">
      <alignment horizontal="center"/>
    </xf>
    <xf numFmtId="3" fontId="6" fillId="0" borderId="15" xfId="0" applyNumberFormat="1" applyFont="1" applyBorder="1" applyAlignment="1">
      <alignment horizontal="right"/>
    </xf>
    <xf numFmtId="3" fontId="6" fillId="0" borderId="20" xfId="0" applyNumberFormat="1" applyFont="1" applyBorder="1" applyAlignment="1">
      <alignment horizontal="right"/>
    </xf>
    <xf numFmtId="3" fontId="10" fillId="0" borderId="0" xfId="0" applyNumberFormat="1" applyFont="1" applyFill="1" applyBorder="1" applyAlignment="1">
      <alignment horizontal="right"/>
    </xf>
    <xf numFmtId="0" fontId="6" fillId="0" borderId="0" xfId="0" applyFont="1" applyAlignment="1">
      <alignment horizontal="right"/>
    </xf>
    <xf numFmtId="0" fontId="4" fillId="0" borderId="0" xfId="0" applyFont="1" applyAlignment="1">
      <alignment horizontal="center"/>
    </xf>
    <xf numFmtId="0" fontId="10" fillId="0" borderId="0" xfId="0" applyFont="1" applyAlignment="1">
      <alignment horizontal="center"/>
    </xf>
    <xf numFmtId="0" fontId="6" fillId="0" borderId="0" xfId="0" applyFont="1" applyAlignment="1">
      <alignment horizontal="center"/>
    </xf>
    <xf numFmtId="0" fontId="32" fillId="0" borderId="0" xfId="0"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167" fontId="14" fillId="0" borderId="0" xfId="0" applyNumberFormat="1" applyFont="1" applyAlignment="1">
      <alignment horizontal="center"/>
    </xf>
    <xf numFmtId="4" fontId="6" fillId="0" borderId="0" xfId="0" applyNumberFormat="1" applyFont="1" applyAlignment="1">
      <alignment horizontal="center"/>
    </xf>
    <xf numFmtId="0" fontId="6" fillId="0" borderId="0" xfId="0" applyFont="1"/>
    <xf numFmtId="0" fontId="6" fillId="0" borderId="0" xfId="0" applyFont="1"/>
    <xf numFmtId="0" fontId="6" fillId="0" borderId="0" xfId="0" applyFont="1" applyAlignment="1">
      <alignment horizontal="left"/>
    </xf>
    <xf numFmtId="3" fontId="6" fillId="0" borderId="0" xfId="0" applyNumberFormat="1" applyFont="1" applyAlignment="1">
      <alignment horizontal="center"/>
    </xf>
    <xf numFmtId="0" fontId="10" fillId="0" borderId="0" xfId="0" applyFont="1" applyAlignment="1">
      <alignment horizontal="left"/>
    </xf>
    <xf numFmtId="0" fontId="6" fillId="0" borderId="0" xfId="0" applyFont="1"/>
    <xf numFmtId="3" fontId="6" fillId="0" borderId="0" xfId="0" applyNumberFormat="1" applyFont="1" applyAlignment="1">
      <alignment horizontal="center"/>
    </xf>
    <xf numFmtId="166" fontId="14" fillId="0" borderId="0" xfId="0" quotePrefix="1" applyNumberFormat="1" applyFont="1" applyAlignment="1">
      <alignment horizontal="right"/>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xf numFmtId="1" fontId="10" fillId="0" borderId="0" xfId="0" applyNumberFormat="1" applyFont="1" applyAlignment="1">
      <alignment horizontal="left"/>
    </xf>
    <xf numFmtId="0" fontId="9" fillId="0" borderId="0" xfId="0" applyFont="1" applyFill="1"/>
    <xf numFmtId="0" fontId="4" fillId="0" borderId="1" xfId="0" applyFont="1" applyBorder="1" applyAlignment="1">
      <alignment horizontal="center"/>
    </xf>
    <xf numFmtId="0" fontId="6" fillId="0" borderId="0" xfId="0" applyFont="1"/>
    <xf numFmtId="0" fontId="4" fillId="0" borderId="0" xfId="0" applyFont="1" applyAlignment="1">
      <alignment horizontal="center"/>
    </xf>
    <xf numFmtId="0" fontId="6" fillId="0" borderId="0" xfId="0" applyFont="1" applyAlignment="1">
      <alignment horizontal="left"/>
    </xf>
    <xf numFmtId="0" fontId="6" fillId="0" borderId="0" xfId="0" applyFont="1" applyAlignment="1">
      <alignment horizontal="left"/>
    </xf>
    <xf numFmtId="0" fontId="6" fillId="0" borderId="0" xfId="0" applyFont="1"/>
    <xf numFmtId="177" fontId="5" fillId="0" borderId="0" xfId="0" applyNumberFormat="1" applyFont="1" applyAlignment="1">
      <alignment horizontal="center"/>
    </xf>
    <xf numFmtId="17" fontId="0" fillId="0" borderId="0" xfId="0" quotePrefix="1" applyNumberFormat="1"/>
    <xf numFmtId="0" fontId="6" fillId="0" borderId="0" xfId="0" applyFont="1" applyAlignment="1">
      <alignment horizontal="left"/>
    </xf>
    <xf numFmtId="0" fontId="4" fillId="0" borderId="0" xfId="0" applyFont="1" applyAlignment="1">
      <alignment horizontal="left"/>
    </xf>
    <xf numFmtId="3" fontId="6" fillId="4" borderId="0" xfId="0" applyNumberFormat="1" applyFont="1" applyFill="1" applyBorder="1" applyAlignment="1"/>
    <xf numFmtId="3" fontId="5" fillId="0" borderId="0" xfId="0" applyNumberFormat="1" applyFont="1" applyAlignment="1"/>
    <xf numFmtId="49" fontId="6" fillId="0" borderId="0" xfId="0" applyNumberFormat="1" applyFont="1" applyAlignment="1">
      <alignment horizontal="left"/>
    </xf>
    <xf numFmtId="0" fontId="4" fillId="0" borderId="0" xfId="0" applyFont="1" applyAlignment="1">
      <alignment horizontal="center"/>
    </xf>
    <xf numFmtId="0" fontId="6" fillId="0" borderId="0" xfId="0" applyFont="1" applyAlignment="1">
      <alignment horizontal="center"/>
    </xf>
    <xf numFmtId="0" fontId="6" fillId="0" borderId="0" xfId="0" applyFont="1" applyAlignment="1">
      <alignment horizontal="center"/>
    </xf>
    <xf numFmtId="166" fontId="10" fillId="0" borderId="13" xfId="0" applyNumberFormat="1" applyFont="1" applyBorder="1" applyAlignment="1">
      <alignment horizontal="right"/>
    </xf>
    <xf numFmtId="3" fontId="10" fillId="0" borderId="13" xfId="0" applyNumberFormat="1" applyFont="1" applyBorder="1" applyAlignment="1">
      <alignment horizontal="right"/>
    </xf>
    <xf numFmtId="3" fontId="10" fillId="0" borderId="43" xfId="0" applyNumberFormat="1" applyFont="1" applyBorder="1" applyAlignment="1">
      <alignment horizontal="right"/>
    </xf>
    <xf numFmtId="0" fontId="4" fillId="0" borderId="0" xfId="0" applyFont="1" applyAlignment="1">
      <alignment horizontal="center"/>
    </xf>
    <xf numFmtId="0" fontId="6" fillId="0" borderId="0" xfId="0" applyFont="1"/>
    <xf numFmtId="181" fontId="0" fillId="0" borderId="0" xfId="0" applyNumberFormat="1"/>
    <xf numFmtId="0" fontId="6" fillId="0" borderId="0" xfId="0" applyFont="1" applyAlignment="1">
      <alignment horizontal="center"/>
    </xf>
    <xf numFmtId="167" fontId="14" fillId="0" borderId="0" xfId="0" applyNumberFormat="1" applyFont="1" applyAlignment="1">
      <alignment horizontal="center"/>
    </xf>
    <xf numFmtId="0" fontId="6" fillId="0" borderId="0" xfId="0" applyFont="1" applyAlignment="1">
      <alignment horizontal="left"/>
    </xf>
    <xf numFmtId="0" fontId="32" fillId="0" borderId="0" xfId="0" applyFont="1" applyAlignment="1">
      <alignment horizontal="left"/>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xf numFmtId="0" fontId="6" fillId="0" borderId="0" xfId="0" applyFont="1" applyAlignment="1">
      <alignment horizontal="left"/>
    </xf>
    <xf numFmtId="0" fontId="4" fillId="0" borderId="0" xfId="0" applyFont="1" applyAlignment="1">
      <alignment horizontal="center"/>
    </xf>
    <xf numFmtId="167" fontId="0" fillId="0" borderId="0" xfId="0" applyNumberFormat="1" applyAlignment="1">
      <alignment horizontal="center"/>
    </xf>
    <xf numFmtId="0" fontId="6" fillId="0" borderId="0" xfId="0" applyFont="1" applyAlignment="1">
      <alignment horizontal="left"/>
    </xf>
    <xf numFmtId="0" fontId="6" fillId="0" borderId="0" xfId="0" applyFont="1" applyAlignment="1">
      <alignment horizontal="right"/>
    </xf>
    <xf numFmtId="0" fontId="6" fillId="0" borderId="0" xfId="0" applyFont="1"/>
    <xf numFmtId="1" fontId="6" fillId="0" borderId="2" xfId="0" applyNumberFormat="1" applyFont="1" applyBorder="1" applyAlignment="1">
      <alignment horizontal="right"/>
    </xf>
    <xf numFmtId="1" fontId="10" fillId="0" borderId="0" xfId="0" applyNumberFormat="1" applyFont="1" applyAlignment="1">
      <alignment horizontal="right"/>
    </xf>
    <xf numFmtId="167" fontId="3" fillId="0" borderId="0" xfId="0" applyNumberFormat="1" applyFont="1"/>
    <xf numFmtId="3" fontId="6" fillId="0" borderId="0" xfId="0" applyNumberFormat="1" applyFont="1" applyAlignment="1">
      <alignment horizontal="right" vertical="top"/>
    </xf>
    <xf numFmtId="0" fontId="6" fillId="0" borderId="0" xfId="0" applyFont="1" applyAlignment="1">
      <alignment horizontal="center"/>
    </xf>
    <xf numFmtId="3" fontId="6" fillId="0" borderId="0" xfId="0" applyNumberFormat="1" applyFont="1" applyAlignment="1">
      <alignment horizontal="center"/>
    </xf>
    <xf numFmtId="0" fontId="32" fillId="0" borderId="0" xfId="0" applyFont="1" applyAlignment="1">
      <alignment horizontal="center"/>
    </xf>
    <xf numFmtId="0" fontId="6" fillId="0" borderId="0" xfId="0" applyFont="1"/>
    <xf numFmtId="2" fontId="6" fillId="0" borderId="0" xfId="0" quotePrefix="1" applyNumberFormat="1" applyFont="1" applyAlignment="1">
      <alignment horizontal="center"/>
    </xf>
    <xf numFmtId="0" fontId="6" fillId="0" borderId="0" xfId="0" applyFont="1"/>
    <xf numFmtId="0" fontId="6" fillId="0" borderId="0" xfId="0" applyFont="1" applyAlignment="1">
      <alignment horizontal="left"/>
    </xf>
    <xf numFmtId="0" fontId="6" fillId="0" borderId="0" xfId="0" applyFont="1"/>
    <xf numFmtId="0" fontId="74" fillId="0" borderId="0" xfId="0" applyFont="1" applyAlignment="1">
      <alignment vertical="center"/>
    </xf>
    <xf numFmtId="0" fontId="74" fillId="0" borderId="0" xfId="0" applyFont="1" applyAlignment="1">
      <alignment horizontal="right" vertical="center"/>
    </xf>
    <xf numFmtId="182" fontId="0" fillId="0" borderId="0" xfId="0" applyNumberFormat="1" applyAlignment="1">
      <alignment horizontal="center"/>
    </xf>
    <xf numFmtId="170" fontId="14" fillId="0" borderId="0" xfId="6" applyNumberFormat="1" applyFont="1" applyAlignment="1">
      <alignment horizontal="center"/>
    </xf>
    <xf numFmtId="167" fontId="6" fillId="0" borderId="0" xfId="0" applyNumberFormat="1" applyFont="1" applyAlignment="1">
      <alignment horizontal="center"/>
    </xf>
    <xf numFmtId="0" fontId="6" fillId="0" borderId="0" xfId="0" applyFont="1"/>
    <xf numFmtId="166" fontId="14" fillId="0" borderId="0" xfId="0" applyNumberFormat="1" applyFont="1" applyFill="1"/>
    <xf numFmtId="0" fontId="6" fillId="0" borderId="0" xfId="0" applyFont="1" applyFill="1" applyAlignment="1"/>
    <xf numFmtId="0" fontId="6" fillId="0" borderId="0" xfId="0" applyFont="1" applyAlignment="1">
      <alignment horizontal="left"/>
    </xf>
    <xf numFmtId="0" fontId="4" fillId="0" borderId="20" xfId="0" applyFont="1" applyBorder="1" applyAlignment="1">
      <alignment horizontal="center"/>
    </xf>
    <xf numFmtId="0" fontId="4" fillId="0" borderId="15" xfId="0" applyFont="1" applyBorder="1" applyAlignment="1">
      <alignment horizontal="center"/>
    </xf>
    <xf numFmtId="0" fontId="7" fillId="0" borderId="0" xfId="0" applyFont="1" applyFill="1" applyAlignment="1">
      <alignment horizontal="center"/>
    </xf>
    <xf numFmtId="0" fontId="4" fillId="0" borderId="0" xfId="0" applyFont="1" applyAlignment="1">
      <alignment horizontal="center"/>
    </xf>
    <xf numFmtId="0" fontId="0" fillId="0" borderId="0" xfId="0" applyAlignment="1">
      <alignment horizontal="left"/>
    </xf>
    <xf numFmtId="0" fontId="6" fillId="0" borderId="0" xfId="0" applyFont="1"/>
    <xf numFmtId="0" fontId="10" fillId="0" borderId="0" xfId="0" applyFont="1" applyFill="1" applyAlignment="1">
      <alignment horizontal="center"/>
    </xf>
    <xf numFmtId="0" fontId="3" fillId="0" borderId="0" xfId="0" applyFont="1" applyFill="1" applyBorder="1" applyAlignment="1">
      <alignment horizontal="left" wrapText="1"/>
    </xf>
    <xf numFmtId="0" fontId="6" fillId="0" borderId="0" xfId="0" applyFont="1" applyFill="1" applyAlignment="1">
      <alignment horizontal="center"/>
    </xf>
    <xf numFmtId="0" fontId="75" fillId="0" borderId="0" xfId="0" applyFont="1"/>
    <xf numFmtId="166" fontId="6" fillId="0" borderId="0" xfId="0" applyNumberFormat="1" applyFont="1" applyAlignment="1">
      <alignment horizontal="left"/>
    </xf>
    <xf numFmtId="170" fontId="6" fillId="0" borderId="0" xfId="6" applyNumberFormat="1" applyFont="1" applyAlignment="1">
      <alignment horizontal="left"/>
    </xf>
    <xf numFmtId="0" fontId="7" fillId="0" borderId="0" xfId="0" applyFont="1" applyAlignment="1">
      <alignment horizontal="center"/>
    </xf>
    <xf numFmtId="0" fontId="6" fillId="0" borderId="0" xfId="0" applyFont="1" applyAlignment="1">
      <alignment horizontal="right"/>
    </xf>
    <xf numFmtId="0" fontId="4" fillId="0" borderId="0" xfId="0" applyFont="1" applyBorder="1" applyAlignment="1">
      <alignment horizontal="center"/>
    </xf>
    <xf numFmtId="0" fontId="6" fillId="0" borderId="0" xfId="0" applyFont="1"/>
    <xf numFmtId="0" fontId="10" fillId="0" borderId="1" xfId="0" applyFont="1" applyFill="1" applyBorder="1" applyAlignment="1">
      <alignment horizontal="center"/>
    </xf>
    <xf numFmtId="0" fontId="3" fillId="0" borderId="0" xfId="0" applyFont="1" applyFill="1" applyBorder="1" applyAlignment="1">
      <alignment wrapText="1"/>
    </xf>
    <xf numFmtId="0" fontId="6" fillId="0" borderId="0" xfId="0" applyFont="1"/>
    <xf numFmtId="2" fontId="0" fillId="0" borderId="0" xfId="0" applyNumberFormat="1"/>
    <xf numFmtId="181" fontId="6" fillId="0" borderId="0" xfId="0" applyNumberFormat="1" applyFont="1" applyAlignment="1">
      <alignment horizontal="center"/>
    </xf>
    <xf numFmtId="181" fontId="10" fillId="0" borderId="0" xfId="0" applyNumberFormat="1" applyFont="1" applyAlignment="1">
      <alignment horizontal="center"/>
    </xf>
    <xf numFmtId="0" fontId="6" fillId="0" borderId="0" xfId="0" applyFont="1" applyBorder="1" applyAlignment="1">
      <alignment horizontal="left" vertical="top" wrapText="1"/>
    </xf>
    <xf numFmtId="0" fontId="3" fillId="0" borderId="0" xfId="12" applyFont="1" applyFill="1" applyBorder="1"/>
    <xf numFmtId="2" fontId="30" fillId="0" borderId="0" xfId="0" applyNumberFormat="1" applyFont="1"/>
    <xf numFmtId="0" fontId="6" fillId="0" borderId="0" xfId="0" applyFont="1" applyAlignment="1">
      <alignment horizontal="left"/>
    </xf>
    <xf numFmtId="0" fontId="6" fillId="0" borderId="0" xfId="0" applyFont="1" applyAlignment="1">
      <alignment horizontal="left"/>
    </xf>
    <xf numFmtId="0" fontId="6" fillId="0" borderId="0" xfId="0" applyFont="1"/>
    <xf numFmtId="3" fontId="6" fillId="0" borderId="0" xfId="0" quotePrefix="1" applyNumberFormat="1" applyFont="1" applyBorder="1" applyAlignment="1">
      <alignment horizontal="right"/>
    </xf>
    <xf numFmtId="3" fontId="6" fillId="2" borderId="0" xfId="0" quotePrefix="1" applyNumberFormat="1" applyFont="1" applyFill="1" applyBorder="1" applyAlignment="1">
      <alignment horizontal="right"/>
    </xf>
    <xf numFmtId="0" fontId="77" fillId="0" borderId="0" xfId="0" applyFont="1" applyAlignment="1">
      <alignment horizontal="right"/>
    </xf>
    <xf numFmtId="0" fontId="4" fillId="0" borderId="0" xfId="0" applyFont="1" applyAlignment="1">
      <alignment horizontal="center"/>
    </xf>
    <xf numFmtId="0" fontId="6" fillId="0" borderId="0" xfId="0" applyFont="1"/>
    <xf numFmtId="170" fontId="19" fillId="0" borderId="0" xfId="6" applyNumberFormat="1" applyFont="1"/>
    <xf numFmtId="3" fontId="6" fillId="0" borderId="0" xfId="0" applyNumberFormat="1" applyFont="1" applyAlignment="1">
      <alignment horizontal="center"/>
    </xf>
    <xf numFmtId="0" fontId="6" fillId="0" borderId="0" xfId="0" applyFont="1" applyAlignment="1">
      <alignment horizontal="right"/>
    </xf>
    <xf numFmtId="0" fontId="6" fillId="0" borderId="0" xfId="0" applyFont="1" applyAlignment="1">
      <alignment horizontal="left"/>
    </xf>
    <xf numFmtId="0" fontId="4" fillId="0" borderId="0" xfId="0" applyFont="1" applyAlignment="1">
      <alignment horizontal="center"/>
    </xf>
    <xf numFmtId="0" fontId="6" fillId="0" borderId="0" xfId="0" applyNumberFormat="1" applyFont="1" applyAlignment="1">
      <alignment horizontal="left"/>
    </xf>
    <xf numFmtId="170" fontId="6" fillId="0" borderId="0" xfId="0" applyNumberFormat="1" applyFont="1" applyAlignment="1">
      <alignment horizontal="center"/>
    </xf>
    <xf numFmtId="0" fontId="6" fillId="0" borderId="0" xfId="0"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0" fontId="10" fillId="0" borderId="0" xfId="0" applyFont="1" applyAlignment="1">
      <alignment horizontal="left"/>
    </xf>
    <xf numFmtId="0" fontId="6" fillId="0" borderId="0" xfId="0" applyFont="1"/>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xf numFmtId="3" fontId="3" fillId="0" borderId="0" xfId="0" applyNumberFormat="1" applyFont="1" applyAlignment="1">
      <alignment horizontal="right"/>
    </xf>
    <xf numFmtId="0" fontId="10" fillId="0" borderId="32" xfId="0" applyFont="1" applyBorder="1" applyAlignment="1">
      <alignment horizontal="center"/>
    </xf>
    <xf numFmtId="0" fontId="10" fillId="0" borderId="33" xfId="0" applyFont="1" applyBorder="1" applyAlignment="1">
      <alignment horizontal="center"/>
    </xf>
    <xf numFmtId="0" fontId="0" fillId="0" borderId="34" xfId="0" applyBorder="1" applyAlignment="1">
      <alignment horizontal="right"/>
    </xf>
    <xf numFmtId="0" fontId="0" fillId="0" borderId="35" xfId="0" applyBorder="1" applyAlignment="1">
      <alignment horizontal="right"/>
    </xf>
    <xf numFmtId="0" fontId="0" fillId="0" borderId="32" xfId="0" applyBorder="1" applyAlignment="1">
      <alignment horizontal="right"/>
    </xf>
    <xf numFmtId="0" fontId="0" fillId="0" borderId="33" xfId="0" applyBorder="1" applyAlignment="1">
      <alignment horizontal="right"/>
    </xf>
    <xf numFmtId="167" fontId="6" fillId="0" borderId="32" xfId="0" applyNumberFormat="1" applyFont="1" applyBorder="1" applyAlignment="1">
      <alignment horizontal="center"/>
    </xf>
    <xf numFmtId="166" fontId="6" fillId="0" borderId="33" xfId="6" applyNumberFormat="1" applyFont="1" applyBorder="1" applyAlignment="1">
      <alignment horizontal="center"/>
    </xf>
    <xf numFmtId="166" fontId="6" fillId="0" borderId="9" xfId="6" applyNumberFormat="1" applyFont="1" applyBorder="1" applyAlignment="1">
      <alignment horizontal="center"/>
    </xf>
    <xf numFmtId="0" fontId="6" fillId="0" borderId="6" xfId="0" applyNumberFormat="1" applyFont="1" applyBorder="1" applyAlignment="1">
      <alignment horizontal="center"/>
    </xf>
    <xf numFmtId="0" fontId="6" fillId="0" borderId="0" xfId="0" applyFont="1" applyAlignment="1">
      <alignment horizontal="left"/>
    </xf>
    <xf numFmtId="0" fontId="4" fillId="0" borderId="8"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4" fillId="0" borderId="32" xfId="0" applyFont="1" applyBorder="1" applyAlignment="1">
      <alignment horizontal="center"/>
    </xf>
    <xf numFmtId="0" fontId="4" fillId="0" borderId="33" xfId="0" applyFont="1" applyBorder="1" applyAlignment="1">
      <alignment horizontal="center"/>
    </xf>
    <xf numFmtId="3" fontId="10" fillId="0" borderId="0" xfId="0" applyNumberFormat="1" applyFont="1" applyAlignment="1">
      <alignment horizontal="right" vertical="top"/>
    </xf>
    <xf numFmtId="3" fontId="14" fillId="0" borderId="0" xfId="0" applyNumberFormat="1" applyFont="1" applyAlignment="1">
      <alignment horizontal="right" vertical="top"/>
    </xf>
    <xf numFmtId="0" fontId="6" fillId="0" borderId="0" xfId="0" applyFont="1" applyAlignment="1">
      <alignment horizontal="left"/>
    </xf>
    <xf numFmtId="0" fontId="6" fillId="0" borderId="0" xfId="0" applyFont="1" applyAlignment="1">
      <alignment horizontal="center"/>
    </xf>
    <xf numFmtId="0" fontId="4" fillId="0" borderId="0" xfId="0" applyFont="1" applyBorder="1" applyAlignment="1">
      <alignment horizontal="center"/>
    </xf>
    <xf numFmtId="0" fontId="6" fillId="0" borderId="0" xfId="0" applyFont="1" applyAlignment="1">
      <alignment horizontal="center"/>
    </xf>
    <xf numFmtId="0" fontId="6" fillId="0" borderId="0" xfId="0" applyFont="1"/>
    <xf numFmtId="0" fontId="6" fillId="0" borderId="0" xfId="0" applyFont="1" applyAlignment="1">
      <alignment horizontal="right"/>
    </xf>
    <xf numFmtId="3" fontId="6" fillId="0" borderId="0" xfId="0" applyNumberFormat="1" applyFont="1" applyAlignment="1">
      <alignment horizontal="center"/>
    </xf>
    <xf numFmtId="0" fontId="6" fillId="0" borderId="0" xfId="0" applyFont="1"/>
    <xf numFmtId="0" fontId="4" fillId="0" borderId="0" xfId="0" applyFont="1" applyAlignment="1">
      <alignment horizontal="center"/>
    </xf>
    <xf numFmtId="0" fontId="6" fillId="0" borderId="0" xfId="0" applyFont="1" applyAlignment="1">
      <alignment horizontal="center"/>
    </xf>
    <xf numFmtId="4" fontId="6" fillId="0" borderId="0" xfId="0" applyNumberFormat="1" applyFont="1" applyAlignment="1">
      <alignment horizontal="center"/>
    </xf>
    <xf numFmtId="3" fontId="8" fillId="0" borderId="0" xfId="0" quotePrefix="1" applyNumberFormat="1" applyFont="1" applyFill="1" applyAlignment="1">
      <alignment horizontal="right"/>
    </xf>
    <xf numFmtId="3" fontId="15" fillId="0" borderId="0" xfId="0" applyNumberFormat="1" applyFont="1" applyFill="1" applyAlignment="1">
      <alignment horizontal="right"/>
    </xf>
    <xf numFmtId="183" fontId="0" fillId="0" borderId="0" xfId="0" applyNumberFormat="1" applyAlignment="1">
      <alignment horizontal="center"/>
    </xf>
    <xf numFmtId="0" fontId="10" fillId="0" borderId="0" xfId="0" applyFont="1" applyAlignment="1">
      <alignment horizontal="left"/>
    </xf>
    <xf numFmtId="0" fontId="6" fillId="0" borderId="0" xfId="0" applyFont="1" applyAlignment="1">
      <alignment horizontal="left"/>
    </xf>
    <xf numFmtId="0" fontId="4" fillId="0" borderId="0" xfId="0" applyFont="1" applyAlignment="1">
      <alignment horizontal="center"/>
    </xf>
    <xf numFmtId="0" fontId="7" fillId="0" borderId="0" xfId="7" applyFont="1" applyAlignment="1">
      <alignment horizontal="center"/>
    </xf>
    <xf numFmtId="0" fontId="6" fillId="0" borderId="0" xfId="0" applyFont="1" applyAlignment="1">
      <alignment horizontal="left"/>
    </xf>
    <xf numFmtId="167"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xf numFmtId="166" fontId="0" fillId="0" borderId="0" xfId="6" applyNumberFormat="1" applyFont="1"/>
    <xf numFmtId="0" fontId="16" fillId="0" borderId="0" xfId="0" applyFont="1" applyFill="1" applyBorder="1" applyAlignment="1">
      <alignment vertical="top" wrapText="1"/>
    </xf>
    <xf numFmtId="167" fontId="3" fillId="0" borderId="0" xfId="7" applyNumberFormat="1"/>
    <xf numFmtId="166" fontId="6" fillId="0" borderId="0" xfId="7" applyNumberFormat="1" applyFont="1" applyAlignment="1">
      <alignment horizontal="right"/>
    </xf>
    <xf numFmtId="167" fontId="6" fillId="0" borderId="0" xfId="7" applyNumberFormat="1" applyFont="1" applyAlignment="1">
      <alignment horizontal="right"/>
    </xf>
    <xf numFmtId="0" fontId="31" fillId="0" borderId="0" xfId="7" applyFont="1"/>
    <xf numFmtId="0" fontId="5" fillId="0" borderId="0" xfId="7" applyFont="1"/>
    <xf numFmtId="0" fontId="4" fillId="0" borderId="1" xfId="7" applyFont="1" applyBorder="1" applyAlignment="1">
      <alignment horizontal="center"/>
    </xf>
    <xf numFmtId="0" fontId="5" fillId="0" borderId="0" xfId="7" quotePrefix="1" applyFont="1" applyAlignment="1">
      <alignment horizontal="center"/>
    </xf>
    <xf numFmtId="0" fontId="3" fillId="0" borderId="0" xfId="7" applyAlignment="1">
      <alignment horizontal="right"/>
    </xf>
    <xf numFmtId="0" fontId="6" fillId="0" borderId="0" xfId="7" applyFont="1" applyAlignment="1">
      <alignment horizontal="right"/>
    </xf>
    <xf numFmtId="167" fontId="6" fillId="0" borderId="0" xfId="7" applyNumberFormat="1" applyFont="1"/>
    <xf numFmtId="166" fontId="6" fillId="0" borderId="0" xfId="7" applyNumberFormat="1" applyFont="1"/>
    <xf numFmtId="166" fontId="6" fillId="0" borderId="0" xfId="7" quotePrefix="1" applyNumberFormat="1" applyFont="1" applyAlignment="1">
      <alignment horizontal="right"/>
    </xf>
    <xf numFmtId="166" fontId="20" fillId="0" borderId="0" xfId="7" applyNumberFormat="1" applyFont="1" applyAlignment="1">
      <alignment horizontal="right"/>
    </xf>
    <xf numFmtId="0" fontId="20" fillId="0" borderId="0" xfId="7" applyFont="1"/>
    <xf numFmtId="166" fontId="14" fillId="0" borderId="0" xfId="7" applyNumberFormat="1" applyFont="1" applyAlignment="1">
      <alignment horizontal="right"/>
    </xf>
    <xf numFmtId="166" fontId="10" fillId="0" borderId="0" xfId="7" applyNumberFormat="1" applyFont="1" applyAlignment="1">
      <alignment horizontal="right"/>
    </xf>
    <xf numFmtId="0" fontId="4" fillId="0" borderId="1" xfId="7" applyFont="1" applyBorder="1" applyAlignment="1">
      <alignment horizontal="right"/>
    </xf>
    <xf numFmtId="0" fontId="4" fillId="0" borderId="0" xfId="7" applyFont="1"/>
    <xf numFmtId="0" fontId="5" fillId="0" borderId="0" xfId="7" applyFont="1" applyAlignment="1">
      <alignment horizontal="left"/>
    </xf>
    <xf numFmtId="0" fontId="7" fillId="0" borderId="0" xfId="7" applyFont="1" applyAlignment="1">
      <alignment horizontal="left"/>
    </xf>
    <xf numFmtId="166" fontId="19" fillId="0" borderId="0" xfId="7" applyNumberFormat="1" applyFont="1"/>
    <xf numFmtId="0" fontId="4" fillId="0" borderId="1" xfId="7" applyFont="1" applyBorder="1"/>
    <xf numFmtId="0" fontId="3" fillId="0" borderId="0" xfId="7" applyAlignment="1">
      <alignment horizontal="left"/>
    </xf>
    <xf numFmtId="166" fontId="10" fillId="0" borderId="0" xfId="7" applyNumberFormat="1" applyFont="1" applyAlignment="1">
      <alignment horizontal="center"/>
    </xf>
    <xf numFmtId="166" fontId="6" fillId="0" borderId="0" xfId="7" applyNumberFormat="1" applyFont="1" applyAlignment="1">
      <alignment horizontal="center"/>
    </xf>
    <xf numFmtId="0" fontId="10" fillId="0" borderId="0" xfId="7" applyFont="1" applyAlignment="1">
      <alignment horizontal="right"/>
    </xf>
    <xf numFmtId="0" fontId="10" fillId="0" borderId="0" xfId="7" applyFont="1" applyAlignment="1">
      <alignment horizontal="left"/>
    </xf>
    <xf numFmtId="0" fontId="10" fillId="0" borderId="1" xfId="7" applyFont="1" applyBorder="1" applyAlignment="1">
      <alignment horizontal="center"/>
    </xf>
    <xf numFmtId="0" fontId="10" fillId="0" borderId="1" xfId="7" applyFont="1" applyBorder="1" applyAlignment="1">
      <alignment horizontal="right"/>
    </xf>
    <xf numFmtId="0" fontId="4" fillId="0" borderId="0" xfId="7" applyFont="1" applyAlignment="1">
      <alignment horizontal="left"/>
    </xf>
    <xf numFmtId="166" fontId="6" fillId="0" borderId="0" xfId="7" quotePrefix="1" applyNumberFormat="1" applyFont="1" applyAlignment="1">
      <alignment horizontal="center"/>
    </xf>
    <xf numFmtId="166" fontId="6" fillId="0" borderId="0" xfId="7" applyNumberFormat="1" applyFont="1" applyAlignment="1">
      <alignment horizontal="center" vertical="center"/>
    </xf>
    <xf numFmtId="166" fontId="62" fillId="0" borderId="0" xfId="7" applyNumberFormat="1" applyFont="1" applyAlignment="1">
      <alignment horizontal="center"/>
    </xf>
    <xf numFmtId="0" fontId="7" fillId="0" borderId="0" xfId="7" applyFont="1" applyAlignment="1">
      <alignment horizontal="right"/>
    </xf>
    <xf numFmtId="3" fontId="19" fillId="0" borderId="0" xfId="7" applyNumberFormat="1" applyFont="1" applyAlignment="1">
      <alignment horizontal="right"/>
    </xf>
    <xf numFmtId="0" fontId="19" fillId="0" borderId="0" xfId="7" applyFont="1"/>
    <xf numFmtId="3" fontId="19" fillId="0" borderId="0" xfId="7" applyNumberFormat="1" applyFont="1"/>
    <xf numFmtId="3" fontId="6" fillId="0" borderId="0" xfId="7" applyNumberFormat="1" applyFont="1"/>
    <xf numFmtId="166" fontId="14" fillId="0" borderId="0" xfId="7" applyNumberFormat="1" applyFont="1"/>
    <xf numFmtId="0" fontId="14" fillId="0" borderId="0" xfId="7" applyFont="1" applyAlignment="1">
      <alignment horizontal="left"/>
    </xf>
    <xf numFmtId="170" fontId="3" fillId="0" borderId="0" xfId="7" applyNumberFormat="1"/>
    <xf numFmtId="166" fontId="10" fillId="0" borderId="0" xfId="7" applyNumberFormat="1" applyFont="1"/>
    <xf numFmtId="0" fontId="3" fillId="0" borderId="1" xfId="7" applyBorder="1" applyAlignment="1">
      <alignment horizontal="left"/>
    </xf>
    <xf numFmtId="3" fontId="10" fillId="0" borderId="0" xfId="7" applyNumberFormat="1" applyFont="1" applyAlignment="1">
      <alignment horizontal="right"/>
    </xf>
    <xf numFmtId="0" fontId="10" fillId="0" borderId="19" xfId="7" applyFont="1" applyBorder="1" applyAlignment="1">
      <alignment horizontal="center"/>
    </xf>
    <xf numFmtId="17" fontId="10" fillId="0" borderId="19" xfId="7" quotePrefix="1" applyNumberFormat="1" applyFont="1" applyBorder="1" applyAlignment="1">
      <alignment horizontal="center"/>
    </xf>
    <xf numFmtId="0" fontId="10" fillId="0" borderId="19" xfId="7" quotePrefix="1" applyFont="1" applyBorder="1" applyAlignment="1">
      <alignment horizontal="center"/>
    </xf>
    <xf numFmtId="16" fontId="10" fillId="0" borderId="19" xfId="7" quotePrefix="1" applyNumberFormat="1" applyFont="1" applyBorder="1" applyAlignment="1">
      <alignment horizontal="center"/>
    </xf>
    <xf numFmtId="0" fontId="10" fillId="0" borderId="19" xfId="7" applyFont="1" applyBorder="1"/>
    <xf numFmtId="0" fontId="6" fillId="0" borderId="19" xfId="7" applyFont="1" applyBorder="1" applyAlignment="1">
      <alignment horizontal="center"/>
    </xf>
    <xf numFmtId="17" fontId="10" fillId="0" borderId="0" xfId="7" quotePrefix="1" applyNumberFormat="1" applyFont="1" applyAlignment="1">
      <alignment horizontal="center"/>
    </xf>
    <xf numFmtId="0" fontId="10" fillId="0" borderId="0" xfId="7" quotePrefix="1" applyFont="1" applyAlignment="1">
      <alignment horizontal="center"/>
    </xf>
    <xf numFmtId="16" fontId="10" fillId="0" borderId="0" xfId="7" quotePrefix="1" applyNumberFormat="1" applyFont="1" applyAlignment="1">
      <alignment horizontal="center"/>
    </xf>
    <xf numFmtId="3" fontId="10" fillId="0" borderId="0" xfId="7" applyNumberFormat="1" applyFont="1"/>
    <xf numFmtId="0" fontId="6" fillId="0" borderId="19" xfId="7" applyFont="1" applyBorder="1"/>
    <xf numFmtId="2" fontId="6" fillId="0" borderId="0" xfId="0" applyNumberFormat="1" applyFont="1" applyFill="1" applyAlignment="1">
      <alignment horizontal="right"/>
    </xf>
    <xf numFmtId="167" fontId="14" fillId="0" borderId="0" xfId="0" applyNumberFormat="1" applyFont="1" applyFill="1" applyAlignment="1">
      <alignment horizontal="center"/>
    </xf>
    <xf numFmtId="0" fontId="14" fillId="0" borderId="0" xfId="0" applyNumberFormat="1" applyFont="1"/>
    <xf numFmtId="3" fontId="15" fillId="0" borderId="0" xfId="0" applyNumberFormat="1" applyFont="1"/>
    <xf numFmtId="0" fontId="7" fillId="0" borderId="0" xfId="0" applyFont="1" applyFill="1" applyAlignment="1">
      <alignment horizontal="center"/>
    </xf>
    <xf numFmtId="0" fontId="7" fillId="0" borderId="0" xfId="0" applyFont="1" applyAlignment="1">
      <alignment horizontal="center"/>
    </xf>
    <xf numFmtId="0" fontId="6" fillId="0" borderId="0" xfId="0" applyFont="1" applyAlignment="1">
      <alignment horizontal="right"/>
    </xf>
    <xf numFmtId="0" fontId="70" fillId="0" borderId="0" xfId="4" applyFont="1" applyAlignment="1" applyProtection="1">
      <alignment horizontal="left"/>
    </xf>
    <xf numFmtId="0" fontId="6" fillId="0" borderId="0" xfId="0" applyFont="1" applyAlignment="1">
      <alignment horizontal="left"/>
    </xf>
    <xf numFmtId="3" fontId="7" fillId="0" borderId="0" xfId="0" applyNumberFormat="1" applyFont="1" applyAlignment="1">
      <alignment horizontal="center"/>
    </xf>
    <xf numFmtId="3" fontId="4" fillId="0" borderId="0" xfId="0" applyNumberFormat="1" applyFont="1" applyBorder="1" applyAlignment="1">
      <alignment horizontal="center"/>
    </xf>
    <xf numFmtId="3" fontId="7" fillId="0" borderId="0" xfId="0" applyNumberFormat="1" applyFont="1" applyFill="1" applyAlignment="1">
      <alignment horizontal="center"/>
    </xf>
    <xf numFmtId="0" fontId="4" fillId="0" borderId="0" xfId="0" applyFont="1" applyAlignment="1">
      <alignment horizontal="center"/>
    </xf>
    <xf numFmtId="0" fontId="4" fillId="0" borderId="0" xfId="0" applyFont="1" applyBorder="1" applyAlignment="1">
      <alignment horizontal="center"/>
    </xf>
    <xf numFmtId="0" fontId="70" fillId="0" borderId="0" xfId="4" applyFont="1" applyAlignment="1" applyProtection="1">
      <alignment horizontal="left" vertical="top" wrapText="1"/>
    </xf>
    <xf numFmtId="0" fontId="4" fillId="0" borderId="1" xfId="0" applyFont="1" applyFill="1" applyBorder="1" applyAlignment="1">
      <alignment horizontal="center"/>
    </xf>
    <xf numFmtId="0" fontId="6" fillId="0" borderId="0" xfId="0" applyFont="1" applyAlignment="1">
      <alignment horizontal="left" wrapText="1"/>
    </xf>
    <xf numFmtId="0" fontId="3" fillId="0" borderId="0" xfId="0" applyFont="1" applyFill="1" applyBorder="1" applyAlignment="1">
      <alignment horizontal="left" vertical="top" wrapText="1"/>
    </xf>
    <xf numFmtId="0" fontId="4" fillId="0" borderId="11" xfId="0" applyFont="1" applyBorder="1" applyAlignment="1">
      <alignment horizontal="center"/>
    </xf>
    <xf numFmtId="0" fontId="4" fillId="0" borderId="2" xfId="0" applyFont="1" applyBorder="1" applyAlignment="1">
      <alignment horizontal="center"/>
    </xf>
    <xf numFmtId="0" fontId="4" fillId="0" borderId="12" xfId="0" applyFont="1" applyBorder="1" applyAlignment="1">
      <alignment horizontal="center"/>
    </xf>
    <xf numFmtId="0" fontId="70" fillId="0" borderId="0" xfId="4" applyFont="1" applyAlignment="1" applyProtection="1">
      <alignment wrapText="1"/>
    </xf>
    <xf numFmtId="0" fontId="23" fillId="0" borderId="0" xfId="4" applyAlignment="1" applyProtection="1">
      <alignment wrapText="1"/>
    </xf>
    <xf numFmtId="0" fontId="3" fillId="0" borderId="0" xfId="0" applyFont="1" applyFill="1" applyBorder="1" applyAlignment="1">
      <alignment vertical="top" wrapText="1"/>
    </xf>
    <xf numFmtId="17" fontId="4" fillId="0" borderId="0" xfId="0" applyNumberFormat="1" applyFont="1" applyBorder="1" applyAlignment="1">
      <alignment horizontal="center"/>
    </xf>
    <xf numFmtId="0" fontId="19" fillId="0" borderId="0" xfId="0" quotePrefix="1" applyNumberFormat="1" applyFont="1" applyBorder="1" applyAlignment="1">
      <alignment horizontal="left" wrapText="1"/>
    </xf>
    <xf numFmtId="0" fontId="70" fillId="0" borderId="0" xfId="4" applyFont="1" applyAlignment="1" applyProtection="1">
      <alignment horizontal="left" wrapText="1"/>
    </xf>
    <xf numFmtId="0" fontId="19" fillId="0" borderId="0" xfId="0" applyNumberFormat="1" applyFont="1" applyBorder="1" applyAlignment="1">
      <alignment horizontal="left" wrapText="1"/>
    </xf>
    <xf numFmtId="0" fontId="7" fillId="0" borderId="0" xfId="7" applyFont="1" applyFill="1" applyAlignment="1">
      <alignment horizontal="center"/>
    </xf>
    <xf numFmtId="0" fontId="7" fillId="0" borderId="0" xfId="7" applyFont="1" applyAlignment="1">
      <alignment horizontal="center"/>
    </xf>
    <xf numFmtId="0" fontId="4" fillId="0" borderId="0" xfId="7" applyFont="1" applyAlignment="1">
      <alignment horizontal="center"/>
    </xf>
    <xf numFmtId="0" fontId="17" fillId="0" borderId="0" xfId="4" applyFont="1" applyAlignment="1" applyProtection="1">
      <alignment horizontal="left" wrapText="1"/>
    </xf>
    <xf numFmtId="0" fontId="4" fillId="0" borderId="1" xfId="7" applyFont="1" applyBorder="1" applyAlignment="1">
      <alignment horizontal="center"/>
    </xf>
    <xf numFmtId="0" fontId="3" fillId="0" borderId="0" xfId="7" applyAlignment="1">
      <alignment horizontal="left" vertical="top" wrapText="1"/>
    </xf>
    <xf numFmtId="0" fontId="3" fillId="0" borderId="0" xfId="7" applyAlignment="1">
      <alignment horizontal="left" wrapText="1"/>
    </xf>
    <xf numFmtId="0" fontId="3" fillId="0" borderId="0" xfId="7" applyAlignment="1">
      <alignment horizontal="left"/>
    </xf>
    <xf numFmtId="0" fontId="10" fillId="0" borderId="0" xfId="7" applyFont="1" applyAlignment="1">
      <alignment horizontal="center"/>
    </xf>
    <xf numFmtId="0" fontId="3" fillId="0" borderId="0" xfId="7" applyAlignment="1">
      <alignment horizontal="left" wrapText="1" shrinkToFit="1"/>
    </xf>
    <xf numFmtId="0" fontId="70" fillId="0" borderId="0" xfId="4" applyFont="1" applyBorder="1" applyAlignment="1" applyProtection="1">
      <alignment horizontal="left" wrapText="1"/>
    </xf>
    <xf numFmtId="0" fontId="6" fillId="0" borderId="0" xfId="0" applyFont="1" applyAlignment="1">
      <alignment horizontal="left" vertical="top"/>
    </xf>
    <xf numFmtId="0" fontId="70" fillId="0" borderId="0" xfId="4" applyFont="1" applyAlignment="1" applyProtection="1"/>
    <xf numFmtId="0" fontId="4" fillId="0" borderId="0" xfId="0" applyFont="1" applyFill="1" applyAlignment="1">
      <alignment horizontal="center"/>
    </xf>
    <xf numFmtId="0" fontId="42" fillId="0" borderId="0" xfId="0" applyFont="1" applyAlignment="1">
      <alignment horizontal="center"/>
    </xf>
    <xf numFmtId="0" fontId="7" fillId="3" borderId="0" xfId="0" applyFont="1" applyFill="1" applyAlignment="1">
      <alignment horizontal="center"/>
    </xf>
    <xf numFmtId="0" fontId="3" fillId="0" borderId="0" xfId="0" applyFont="1" applyAlignment="1">
      <alignment horizontal="left" wrapText="1"/>
    </xf>
    <xf numFmtId="0" fontId="0" fillId="0" borderId="0" xfId="0" applyAlignment="1">
      <alignment horizontal="left" wrapText="1"/>
    </xf>
    <xf numFmtId="0" fontId="4" fillId="0" borderId="6" xfId="0" applyFont="1" applyBorder="1" applyAlignment="1">
      <alignment horizontal="center"/>
    </xf>
    <xf numFmtId="0" fontId="4" fillId="0" borderId="9" xfId="0" applyFont="1" applyBorder="1" applyAlignment="1">
      <alignment horizontal="center"/>
    </xf>
    <xf numFmtId="0" fontId="6" fillId="0" borderId="0" xfId="0" applyNumberFormat="1" applyFont="1" applyAlignment="1">
      <alignment horizontal="left" wrapText="1"/>
    </xf>
    <xf numFmtId="0" fontId="6" fillId="0" borderId="0" xfId="0" applyNumberFormat="1" applyFont="1" applyAlignment="1">
      <alignment horizontal="left"/>
    </xf>
    <xf numFmtId="0" fontId="23" fillId="0" borderId="0" xfId="4" applyAlignment="1" applyProtection="1">
      <alignment horizontal="left"/>
    </xf>
    <xf numFmtId="170" fontId="6" fillId="0" borderId="0" xfId="0" applyNumberFormat="1" applyFont="1" applyAlignment="1">
      <alignment horizontal="center"/>
    </xf>
    <xf numFmtId="0" fontId="4" fillId="0" borderId="8" xfId="0" applyFont="1" applyBorder="1" applyAlignment="1">
      <alignment horizontal="center"/>
    </xf>
    <xf numFmtId="0" fontId="32" fillId="0" borderId="0" xfId="0" applyFont="1" applyAlignment="1">
      <alignment horizontal="left"/>
    </xf>
    <xf numFmtId="0" fontId="6" fillId="0" borderId="0" xfId="0" applyFont="1" applyAlignment="1">
      <alignment horizontal="center"/>
    </xf>
    <xf numFmtId="0" fontId="32" fillId="0" borderId="0" xfId="0" applyFont="1" applyAlignment="1">
      <alignment horizontal="center"/>
    </xf>
    <xf numFmtId="0" fontId="10" fillId="0" borderId="32" xfId="0" applyFont="1" applyBorder="1" applyAlignment="1">
      <alignment horizontal="center"/>
    </xf>
    <xf numFmtId="0" fontId="10" fillId="0" borderId="33" xfId="0" applyFont="1" applyBorder="1" applyAlignment="1">
      <alignment horizontal="center"/>
    </xf>
    <xf numFmtId="0" fontId="10" fillId="0" borderId="0" xfId="0" applyFont="1" applyAlignment="1">
      <alignment horizontal="center"/>
    </xf>
    <xf numFmtId="167" fontId="6" fillId="0" borderId="0" xfId="0" applyNumberFormat="1" applyFont="1" applyAlignment="1">
      <alignment horizontal="center"/>
    </xf>
    <xf numFmtId="0" fontId="3" fillId="0" borderId="0" xfId="0" applyFont="1" applyAlignment="1">
      <alignment horizontal="left"/>
    </xf>
    <xf numFmtId="0" fontId="0" fillId="0" borderId="0" xfId="0" applyAlignment="1">
      <alignment horizontal="left"/>
    </xf>
    <xf numFmtId="3" fontId="6" fillId="0" borderId="0" xfId="0" applyNumberFormat="1" applyFont="1" applyAlignment="1">
      <alignment horizontal="center"/>
    </xf>
    <xf numFmtId="170" fontId="14" fillId="0" borderId="0" xfId="6" applyNumberFormat="1" applyFont="1" applyAlignment="1">
      <alignment horizontal="center"/>
    </xf>
    <xf numFmtId="0" fontId="56" fillId="0" borderId="0" xfId="0" applyFont="1" applyAlignment="1">
      <alignment horizontal="center"/>
    </xf>
    <xf numFmtId="0" fontId="48" fillId="0" borderId="0" xfId="0" applyFont="1" applyAlignment="1">
      <alignment horizontal="left"/>
    </xf>
    <xf numFmtId="0" fontId="56" fillId="0" borderId="0" xfId="0" applyFont="1" applyFill="1" applyAlignment="1">
      <alignment horizontal="center"/>
    </xf>
    <xf numFmtId="0" fontId="48" fillId="0" borderId="0" xfId="0" applyNumberFormat="1" applyFont="1" applyAlignment="1">
      <alignment horizontal="left"/>
    </xf>
    <xf numFmtId="4" fontId="6" fillId="0" borderId="0" xfId="0" applyNumberFormat="1" applyFont="1" applyAlignment="1">
      <alignment horizontal="center"/>
    </xf>
    <xf numFmtId="0" fontId="14" fillId="0" borderId="0" xfId="0" applyFont="1" applyAlignment="1">
      <alignment horizontal="left"/>
    </xf>
    <xf numFmtId="0" fontId="6" fillId="0" borderId="0" xfId="0" applyFont="1" applyBorder="1" applyAlignment="1">
      <alignment horizontal="left"/>
    </xf>
    <xf numFmtId="0" fontId="10" fillId="0" borderId="0" xfId="0" applyFont="1" applyAlignment="1">
      <alignment horizontal="left"/>
    </xf>
    <xf numFmtId="0" fontId="6" fillId="0" borderId="9" xfId="0" applyFont="1" applyBorder="1" applyAlignment="1">
      <alignment horizontal="left"/>
    </xf>
    <xf numFmtId="0" fontId="10" fillId="0" borderId="0" xfId="0" applyFont="1" applyBorder="1" applyAlignment="1">
      <alignment horizontal="left"/>
    </xf>
    <xf numFmtId="0" fontId="10" fillId="0" borderId="9" xfId="0" applyFont="1" applyBorder="1" applyAlignment="1">
      <alignment horizontal="left"/>
    </xf>
    <xf numFmtId="0" fontId="4" fillId="0" borderId="32" xfId="0" applyFont="1" applyBorder="1" applyAlignment="1">
      <alignment horizontal="center"/>
    </xf>
    <xf numFmtId="0" fontId="4" fillId="0" borderId="33" xfId="0" applyFont="1" applyBorder="1" applyAlignment="1">
      <alignment horizontal="center"/>
    </xf>
    <xf numFmtId="0" fontId="4" fillId="0" borderId="20" xfId="0" applyFont="1" applyBorder="1" applyAlignment="1">
      <alignment horizontal="center"/>
    </xf>
    <xf numFmtId="0" fontId="4" fillId="0" borderId="15" xfId="0" applyFont="1" applyBorder="1" applyAlignment="1">
      <alignment horizontal="center"/>
    </xf>
    <xf numFmtId="0" fontId="17" fillId="0" borderId="0" xfId="4" applyFont="1" applyAlignment="1" applyProtection="1">
      <alignment horizontal="left"/>
    </xf>
    <xf numFmtId="0" fontId="4" fillId="0" borderId="1" xfId="0" applyFont="1" applyBorder="1" applyAlignment="1">
      <alignment horizontal="center"/>
    </xf>
    <xf numFmtId="0" fontId="17" fillId="0" borderId="0" xfId="4" applyFont="1" applyAlignment="1" applyProtection="1">
      <alignment vertical="top" wrapText="1"/>
    </xf>
    <xf numFmtId="0" fontId="4" fillId="0" borderId="18" xfId="0" applyFont="1" applyBorder="1" applyAlignment="1">
      <alignment horizontal="center"/>
    </xf>
    <xf numFmtId="168" fontId="6" fillId="0" borderId="0" xfId="0" applyNumberFormat="1" applyFont="1" applyAlignment="1">
      <alignment horizontal="left"/>
    </xf>
    <xf numFmtId="0" fontId="10" fillId="0" borderId="0" xfId="0" applyFont="1" applyBorder="1" applyAlignment="1">
      <alignment horizontal="center"/>
    </xf>
    <xf numFmtId="0" fontId="10" fillId="0" borderId="15" xfId="0" applyFont="1" applyBorder="1" applyAlignment="1">
      <alignment horizontal="center"/>
    </xf>
    <xf numFmtId="0" fontId="10" fillId="0" borderId="20" xfId="0" applyFont="1" applyBorder="1" applyAlignment="1">
      <alignment horizontal="center"/>
    </xf>
    <xf numFmtId="0" fontId="23" fillId="0" borderId="0" xfId="4" applyAlignment="1" applyProtection="1">
      <alignment horizontal="left" wrapText="1"/>
    </xf>
    <xf numFmtId="3" fontId="10" fillId="0" borderId="0" xfId="0" applyNumberFormat="1" applyFont="1" applyBorder="1" applyAlignment="1">
      <alignment horizontal="left"/>
    </xf>
    <xf numFmtId="0" fontId="6" fillId="0" borderId="0" xfId="0" quotePrefix="1" applyFont="1" applyAlignment="1">
      <alignment horizontal="left"/>
    </xf>
    <xf numFmtId="0" fontId="6" fillId="0" borderId="0" xfId="0" applyFont="1"/>
    <xf numFmtId="0" fontId="70" fillId="0" borderId="0" xfId="4" applyFont="1" applyBorder="1" applyAlignment="1" applyProtection="1">
      <alignment horizontal="left"/>
    </xf>
    <xf numFmtId="0" fontId="7" fillId="0" borderId="0" xfId="0" applyFont="1" applyBorder="1" applyAlignment="1">
      <alignment horizontal="center"/>
    </xf>
    <xf numFmtId="0" fontId="3" fillId="0" borderId="0" xfId="12" applyFont="1" applyFill="1" applyBorder="1" applyAlignment="1">
      <alignment horizontal="left"/>
    </xf>
    <xf numFmtId="0" fontId="3" fillId="0" borderId="0" xfId="12" applyFont="1" applyFill="1" applyBorder="1" applyAlignment="1">
      <alignment horizontal="left" wrapText="1"/>
    </xf>
    <xf numFmtId="0" fontId="3" fillId="0" borderId="0" xfId="10" applyFont="1" applyFill="1" applyBorder="1" applyAlignment="1">
      <alignment horizontal="left" wrapText="1"/>
    </xf>
    <xf numFmtId="0" fontId="70" fillId="0" borderId="0" xfId="4" applyFont="1" applyAlignment="1" applyProtection="1">
      <alignment horizontal="left" vertical="top"/>
    </xf>
    <xf numFmtId="0" fontId="6" fillId="0" borderId="0" xfId="0" applyFont="1" applyFill="1" applyAlignment="1">
      <alignment horizontal="center"/>
    </xf>
    <xf numFmtId="0" fontId="10" fillId="0" borderId="0" xfId="0" applyFont="1" applyFill="1" applyAlignment="1">
      <alignment horizontal="center"/>
    </xf>
    <xf numFmtId="0" fontId="3" fillId="0" borderId="0" xfId="0" applyFont="1" applyFill="1" applyBorder="1" applyAlignment="1">
      <alignment horizontal="left" wrapText="1"/>
    </xf>
    <xf numFmtId="0" fontId="9" fillId="0" borderId="0" xfId="0" applyFont="1" applyAlignment="1">
      <alignment horizontal="left" wrapText="1"/>
    </xf>
    <xf numFmtId="0" fontId="3" fillId="0" borderId="0" xfId="0" applyFont="1" applyAlignment="1">
      <alignment horizontal="left" vertical="top" wrapText="1"/>
    </xf>
    <xf numFmtId="0" fontId="38" fillId="0" borderId="0" xfId="0" applyFont="1" applyAlignment="1">
      <alignment horizontal="center"/>
    </xf>
    <xf numFmtId="3" fontId="0" fillId="0" borderId="0" xfId="0" applyNumberFormat="1" applyFill="1"/>
    <xf numFmtId="170" fontId="0" fillId="0" borderId="0" xfId="6" applyNumberFormat="1" applyFont="1" applyFill="1"/>
  </cellXfs>
  <cellStyles count="15">
    <cellStyle name="Comma" xfId="1" builtinId="3"/>
    <cellStyle name="Currency" xfId="2" builtinId="4"/>
    <cellStyle name="Currency_Book1" xfId="3" xr:uid="{00000000-0005-0000-0000-000002000000}"/>
    <cellStyle name="Hyperlink" xfId="4" builtinId="8"/>
    <cellStyle name="Normal" xfId="0" builtinId="0"/>
    <cellStyle name="Normal 2" xfId="7" xr:uid="{00000000-0005-0000-0000-000005000000}"/>
    <cellStyle name="Normal 2 2" xfId="10" xr:uid="{00000000-0005-0000-0000-000006000000}"/>
    <cellStyle name="Normal 2 2 2" xfId="14" xr:uid="{00000000-0005-0000-0000-000007000000}"/>
    <cellStyle name="Normal 2 3" xfId="9" xr:uid="{00000000-0005-0000-0000-000008000000}"/>
    <cellStyle name="Normal 3" xfId="11" xr:uid="{00000000-0005-0000-0000-000009000000}"/>
    <cellStyle name="Normal 4" xfId="8" xr:uid="{00000000-0005-0000-0000-00000A000000}"/>
    <cellStyle name="Normal 5" xfId="13" xr:uid="{00000000-0005-0000-0000-00000B000000}"/>
    <cellStyle name="Normal_Format-TrendsTables" xfId="12" xr:uid="{00000000-0005-0000-0000-00000C000000}"/>
    <cellStyle name="Normal_Tables-2004" xfId="5" xr:uid="{00000000-0005-0000-0000-00000D000000}"/>
    <cellStyle name="Percent" xfId="6" builtinId="5"/>
  </cellStyles>
  <dxfs count="0"/>
  <tableStyles count="0" defaultTableStyle="TableStyleMedium9" defaultPivotStyle="PivotStyleLight16"/>
  <colors>
    <mruColors>
      <color rgb="FFFF66FF"/>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theme" Target="theme/theme1.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90" Type="http://schemas.openxmlformats.org/officeDocument/2006/relationships/styles" Target="styles.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calcChain" Target="calcChain.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1" Type="http://schemas.openxmlformats.org/officeDocument/2006/relationships/image" Target="../media/image10.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9.pn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8.v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60960</xdr:colOff>
      <xdr:row>50</xdr:row>
      <xdr:rowOff>22860</xdr:rowOff>
    </xdr:from>
    <xdr:to>
      <xdr:col>10</xdr:col>
      <xdr:colOff>29318</xdr:colOff>
      <xdr:row>75</xdr:row>
      <xdr:rowOff>117574</xdr:rowOff>
    </xdr:to>
    <xdr:pic>
      <xdr:nvPicPr>
        <xdr:cNvPr id="3" name="Picture 2">
          <a:extLst>
            <a:ext uri="{FF2B5EF4-FFF2-40B4-BE49-F238E27FC236}">
              <a16:creationId xmlns:a16="http://schemas.microsoft.com/office/drawing/2014/main" id="{740AA493-2BF5-4A28-BB16-53DA9F482103}"/>
            </a:ext>
          </a:extLst>
        </xdr:cNvPr>
        <xdr:cNvPicPr>
          <a:picLocks noChangeAspect="1"/>
        </xdr:cNvPicPr>
      </xdr:nvPicPr>
      <xdr:blipFill>
        <a:blip xmlns:r="http://schemas.openxmlformats.org/officeDocument/2006/relationships" r:embed="rId1"/>
        <a:stretch>
          <a:fillRect/>
        </a:stretch>
      </xdr:blipFill>
      <xdr:spPr>
        <a:xfrm>
          <a:off x="60960" y="7985760"/>
          <a:ext cx="9295238" cy="428571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53340</xdr:colOff>
      <xdr:row>36</xdr:row>
      <xdr:rowOff>38100</xdr:rowOff>
    </xdr:from>
    <xdr:to>
      <xdr:col>8</xdr:col>
      <xdr:colOff>60008</xdr:colOff>
      <xdr:row>59</xdr:row>
      <xdr:rowOff>89046</xdr:rowOff>
    </xdr:to>
    <xdr:pic>
      <xdr:nvPicPr>
        <xdr:cNvPr id="3" name="Picture 2">
          <a:extLst>
            <a:ext uri="{FF2B5EF4-FFF2-40B4-BE49-F238E27FC236}">
              <a16:creationId xmlns:a16="http://schemas.microsoft.com/office/drawing/2014/main" id="{26AA1204-9C3D-40BB-9BAE-BE9595E67C39}"/>
            </a:ext>
          </a:extLst>
        </xdr:cNvPr>
        <xdr:cNvPicPr>
          <a:picLocks noChangeAspect="1"/>
        </xdr:cNvPicPr>
      </xdr:nvPicPr>
      <xdr:blipFill>
        <a:blip xmlns:r="http://schemas.openxmlformats.org/officeDocument/2006/relationships" r:embed="rId1"/>
        <a:stretch>
          <a:fillRect/>
        </a:stretch>
      </xdr:blipFill>
      <xdr:spPr>
        <a:xfrm>
          <a:off x="53340" y="6309360"/>
          <a:ext cx="7619048" cy="39142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68580</xdr:colOff>
      <xdr:row>33</xdr:row>
      <xdr:rowOff>38100</xdr:rowOff>
    </xdr:from>
    <xdr:to>
      <xdr:col>8</xdr:col>
      <xdr:colOff>783993</xdr:colOff>
      <xdr:row>55</xdr:row>
      <xdr:rowOff>7158</xdr:rowOff>
    </xdr:to>
    <xdr:pic>
      <xdr:nvPicPr>
        <xdr:cNvPr id="3" name="Picture 2">
          <a:extLst>
            <a:ext uri="{FF2B5EF4-FFF2-40B4-BE49-F238E27FC236}">
              <a16:creationId xmlns:a16="http://schemas.microsoft.com/office/drawing/2014/main" id="{CF7D0DC2-3F5E-418D-9D50-17216B67B51A}"/>
            </a:ext>
          </a:extLst>
        </xdr:cNvPr>
        <xdr:cNvPicPr>
          <a:picLocks noChangeAspect="1"/>
        </xdr:cNvPicPr>
      </xdr:nvPicPr>
      <xdr:blipFill>
        <a:blip xmlns:r="http://schemas.openxmlformats.org/officeDocument/2006/relationships" r:embed="rId1"/>
        <a:stretch>
          <a:fillRect/>
        </a:stretch>
      </xdr:blipFill>
      <xdr:spPr>
        <a:xfrm>
          <a:off x="68580" y="5554980"/>
          <a:ext cx="6933333" cy="36952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2</xdr:col>
      <xdr:colOff>855923</xdr:colOff>
      <xdr:row>40</xdr:row>
      <xdr:rowOff>114300</xdr:rowOff>
    </xdr:from>
    <xdr:ext cx="2631554" cy="504241"/>
    <xdr:sp macro="" textlink="">
      <xdr:nvSpPr>
        <xdr:cNvPr id="75778" name="Text Box 2">
          <a:extLst>
            <a:ext uri="{FF2B5EF4-FFF2-40B4-BE49-F238E27FC236}">
              <a16:creationId xmlns:a16="http://schemas.microsoft.com/office/drawing/2014/main" id="{00000000-0008-0000-0600-000002280100}"/>
            </a:ext>
          </a:extLst>
        </xdr:cNvPr>
        <xdr:cNvSpPr txBox="1">
          <a:spLocks noChangeArrowheads="1"/>
        </xdr:cNvSpPr>
      </xdr:nvSpPr>
      <xdr:spPr bwMode="auto">
        <a:xfrm>
          <a:off x="2532323" y="6896100"/>
          <a:ext cx="2631554" cy="504241"/>
        </a:xfrm>
        <a:prstGeom prst="rect">
          <a:avLst/>
        </a:prstGeom>
        <a:noFill/>
        <a:ln w="9525">
          <a:noFill/>
          <a:miter lim="800000"/>
          <a:headEnd/>
          <a:tailEnd/>
        </a:ln>
      </xdr:spPr>
      <xdr:txBody>
        <a:bodyPr wrap="none" lIns="27432" tIns="32004" rIns="27432" bIns="0" anchor="t" upright="1">
          <a:spAutoFit/>
        </a:bodyPr>
        <a:lstStyle/>
        <a:p>
          <a:pPr algn="ctr" rtl="0">
            <a:defRPr sz="1000"/>
          </a:pPr>
          <a:r>
            <a:rPr lang="en-CA" sz="1600" b="1" i="0" u="none" strike="noStrike" baseline="0">
              <a:solidFill>
                <a:srgbClr val="000000"/>
              </a:solidFill>
              <a:latin typeface="Arial"/>
              <a:cs typeface="Arial"/>
            </a:rPr>
            <a:t>STATISTICAL REGIONS</a:t>
          </a:r>
        </a:p>
        <a:p>
          <a:pPr algn="ctr" rtl="0">
            <a:defRPr sz="1000"/>
          </a:pPr>
          <a:r>
            <a:rPr lang="en-CA" sz="1600" b="1" i="0" u="none" strike="noStrike" baseline="0">
              <a:solidFill>
                <a:srgbClr val="000000"/>
              </a:solidFill>
              <a:latin typeface="Arial"/>
              <a:cs typeface="Arial"/>
            </a:rPr>
            <a:t>PRINCE EDWARD ISLAND</a:t>
          </a:r>
        </a:p>
      </xdr:txBody>
    </xdr:sp>
    <xdr:clientData/>
  </xdr:oneCellAnchor>
  <mc:AlternateContent xmlns:mc="http://schemas.openxmlformats.org/markup-compatibility/2006">
    <mc:Choice xmlns:a14="http://schemas.microsoft.com/office/drawing/2010/main" Requires="a14">
      <xdr:twoCellAnchor editAs="oneCell">
        <xdr:from>
          <xdr:col>0</xdr:col>
          <xdr:colOff>0</xdr:colOff>
          <xdr:row>33</xdr:row>
          <xdr:rowOff>22860</xdr:rowOff>
        </xdr:from>
        <xdr:to>
          <xdr:col>8</xdr:col>
          <xdr:colOff>0</xdr:colOff>
          <xdr:row>56</xdr:row>
          <xdr:rowOff>38100</xdr:rowOff>
        </xdr:to>
        <xdr:sp macro="" textlink="">
          <xdr:nvSpPr>
            <xdr:cNvPr id="75777" name="Object 1" hidden="1">
              <a:extLst>
                <a:ext uri="{63B3BB69-23CF-44E3-9099-C40C66FF867C}">
                  <a14:compatExt spid="_x0000_s75777"/>
                </a:ext>
                <a:ext uri="{FF2B5EF4-FFF2-40B4-BE49-F238E27FC236}">
                  <a16:creationId xmlns:a16="http://schemas.microsoft.com/office/drawing/2014/main" id="{00000000-0008-0000-0600-0000012801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editAs="oneCell">
    <xdr:from>
      <xdr:col>0</xdr:col>
      <xdr:colOff>0</xdr:colOff>
      <xdr:row>27</xdr:row>
      <xdr:rowOff>0</xdr:rowOff>
    </xdr:from>
    <xdr:to>
      <xdr:col>7</xdr:col>
      <xdr:colOff>9693</xdr:colOff>
      <xdr:row>51</xdr:row>
      <xdr:rowOff>125316</xdr:rowOff>
    </xdr:to>
    <xdr:pic>
      <xdr:nvPicPr>
        <xdr:cNvPr id="3" name="Picture 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1" cstate="print"/>
        <a:stretch>
          <a:fillRect/>
        </a:stretch>
      </xdr:blipFill>
      <xdr:spPr>
        <a:xfrm>
          <a:off x="0" y="4819650"/>
          <a:ext cx="6334293" cy="401151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45720</xdr:colOff>
      <xdr:row>38</xdr:row>
      <xdr:rowOff>30480</xdr:rowOff>
    </xdr:from>
    <xdr:to>
      <xdr:col>6</xdr:col>
      <xdr:colOff>576383</xdr:colOff>
      <xdr:row>63</xdr:row>
      <xdr:rowOff>29975</xdr:rowOff>
    </xdr:to>
    <xdr:pic>
      <xdr:nvPicPr>
        <xdr:cNvPr id="3" name="Picture 2">
          <a:extLst>
            <a:ext uri="{FF2B5EF4-FFF2-40B4-BE49-F238E27FC236}">
              <a16:creationId xmlns:a16="http://schemas.microsoft.com/office/drawing/2014/main" id="{1A514712-6FEC-4165-BB94-BC697BC1FF4F}"/>
            </a:ext>
          </a:extLst>
        </xdr:cNvPr>
        <xdr:cNvPicPr>
          <a:picLocks noChangeAspect="1"/>
        </xdr:cNvPicPr>
      </xdr:nvPicPr>
      <xdr:blipFill>
        <a:blip xmlns:r="http://schemas.openxmlformats.org/officeDocument/2006/relationships" r:embed="rId1"/>
        <a:stretch>
          <a:fillRect/>
        </a:stretch>
      </xdr:blipFill>
      <xdr:spPr>
        <a:xfrm>
          <a:off x="45720" y="6446520"/>
          <a:ext cx="6657143" cy="403809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657225</xdr:colOff>
      <xdr:row>0</xdr:row>
      <xdr:rowOff>0</xdr:rowOff>
    </xdr:from>
    <xdr:to>
      <xdr:col>14</xdr:col>
      <xdr:colOff>0</xdr:colOff>
      <xdr:row>0</xdr:row>
      <xdr:rowOff>0</xdr:rowOff>
    </xdr:to>
    <xdr:sp macro="" textlink="">
      <xdr:nvSpPr>
        <xdr:cNvPr id="88065" name="Text Box 1">
          <a:extLst>
            <a:ext uri="{FF2B5EF4-FFF2-40B4-BE49-F238E27FC236}">
              <a16:creationId xmlns:a16="http://schemas.microsoft.com/office/drawing/2014/main" id="{00000000-0008-0000-1A00-000001580100}"/>
            </a:ext>
          </a:extLst>
        </xdr:cNvPr>
        <xdr:cNvSpPr txBox="1">
          <a:spLocks noChangeArrowheads="1"/>
        </xdr:cNvSpPr>
      </xdr:nvSpPr>
      <xdr:spPr bwMode="auto">
        <a:xfrm>
          <a:off x="657225" y="0"/>
          <a:ext cx="7534275" cy="0"/>
        </a:xfrm>
        <a:prstGeom prst="rect">
          <a:avLst/>
        </a:prstGeom>
        <a:solidFill>
          <a:srgbClr val="FFFFFF"/>
        </a:solidFill>
        <a:ln w="9525">
          <a:noFill/>
          <a:miter lim="800000"/>
          <a:headEnd/>
          <a:tailEnd/>
        </a:ln>
      </xdr:spPr>
      <xdr:txBody>
        <a:bodyPr vertOverflow="clip" wrap="square" lIns="27432" tIns="22860" rIns="27432" bIns="0" anchor="t" upright="1"/>
        <a:lstStyle/>
        <a:p>
          <a:pPr algn="just" rtl="0">
            <a:defRPr sz="1000"/>
          </a:pPr>
          <a:r>
            <a:rPr lang="en-CA" sz="1100" b="0" i="0" u="none" strike="noStrike" baseline="0">
              <a:solidFill>
                <a:srgbClr val="000000"/>
              </a:solidFill>
              <a:latin typeface="Arial"/>
              <a:cs typeface="Arial"/>
            </a:rPr>
            <a:t>An economic family is a group of individuals related by blood, marriage or adoption, who share a common dwelling unit.</a:t>
          </a:r>
        </a:p>
        <a:p>
          <a:pPr algn="just" rtl="0">
            <a:defRPr sz="1000"/>
          </a:pPr>
          <a:endParaRPr lang="en-CA" sz="1100" b="0" i="0" u="none" strike="noStrike" baseline="0">
            <a:solidFill>
              <a:srgbClr val="000000"/>
            </a:solidFill>
            <a:latin typeface="Arial"/>
            <a:cs typeface="Arial"/>
          </a:endParaRPr>
        </a:p>
        <a:p>
          <a:pPr algn="just" rtl="0">
            <a:defRPr sz="1000"/>
          </a:pPr>
          <a:r>
            <a:rPr lang="en-CA" sz="1100" b="0" i="0" u="none" strike="noStrike" baseline="0">
              <a:solidFill>
                <a:srgbClr val="000000"/>
              </a:solidFill>
              <a:latin typeface="Arial"/>
              <a:cs typeface="Arial"/>
            </a:rPr>
            <a:t>An unattached individual is a person living alone or in a household where he/she is not related to other household members.</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657225</xdr:colOff>
      <xdr:row>0</xdr:row>
      <xdr:rowOff>0</xdr:rowOff>
    </xdr:from>
    <xdr:to>
      <xdr:col>12</xdr:col>
      <xdr:colOff>0</xdr:colOff>
      <xdr:row>0</xdr:row>
      <xdr:rowOff>0</xdr:rowOff>
    </xdr:to>
    <xdr:sp macro="" textlink="">
      <xdr:nvSpPr>
        <xdr:cNvPr id="2" name="Text Box 1">
          <a:extLst>
            <a:ext uri="{FF2B5EF4-FFF2-40B4-BE49-F238E27FC236}">
              <a16:creationId xmlns:a16="http://schemas.microsoft.com/office/drawing/2014/main" id="{00000000-0008-0000-1B00-000002000000}"/>
            </a:ext>
          </a:extLst>
        </xdr:cNvPr>
        <xdr:cNvSpPr txBox="1">
          <a:spLocks noChangeArrowheads="1"/>
        </xdr:cNvSpPr>
      </xdr:nvSpPr>
      <xdr:spPr bwMode="auto">
        <a:xfrm>
          <a:off x="657225" y="0"/>
          <a:ext cx="8277225" cy="0"/>
        </a:xfrm>
        <a:prstGeom prst="rect">
          <a:avLst/>
        </a:prstGeom>
        <a:solidFill>
          <a:srgbClr val="FFFFFF"/>
        </a:solidFill>
        <a:ln w="9525">
          <a:noFill/>
          <a:miter lim="800000"/>
          <a:headEnd/>
          <a:tailEnd/>
        </a:ln>
      </xdr:spPr>
      <xdr:txBody>
        <a:bodyPr vertOverflow="clip" wrap="square" lIns="27432" tIns="22860" rIns="27432" bIns="0" anchor="t" upright="1"/>
        <a:lstStyle/>
        <a:p>
          <a:pPr algn="just" rtl="0">
            <a:defRPr sz="1000"/>
          </a:pPr>
          <a:r>
            <a:rPr lang="en-CA" sz="1100" b="0" i="0" u="none" strike="noStrike" baseline="0">
              <a:solidFill>
                <a:srgbClr val="000000"/>
              </a:solidFill>
              <a:latin typeface="Arial"/>
              <a:cs typeface="Arial"/>
            </a:rPr>
            <a:t>An economic family is a group of individuals related by blood, marriage or adoption, who share a common dwelling unit.</a:t>
          </a:r>
        </a:p>
        <a:p>
          <a:pPr algn="just" rtl="0">
            <a:defRPr sz="1000"/>
          </a:pPr>
          <a:endParaRPr lang="en-CA" sz="1100" b="0" i="0" u="none" strike="noStrike" baseline="0">
            <a:solidFill>
              <a:srgbClr val="000000"/>
            </a:solidFill>
            <a:latin typeface="Arial"/>
            <a:cs typeface="Arial"/>
          </a:endParaRPr>
        </a:p>
        <a:p>
          <a:pPr algn="just" rtl="0">
            <a:defRPr sz="1000"/>
          </a:pPr>
          <a:r>
            <a:rPr lang="en-CA" sz="1100" b="0" i="0" u="none" strike="noStrike" baseline="0">
              <a:solidFill>
                <a:srgbClr val="000000"/>
              </a:solidFill>
              <a:latin typeface="Arial"/>
              <a:cs typeface="Arial"/>
            </a:rPr>
            <a:t>An unattached individual is a person living alone or in a household where he/she is not related to other household members.</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60960</xdr:colOff>
      <xdr:row>30</xdr:row>
      <xdr:rowOff>45720</xdr:rowOff>
    </xdr:from>
    <xdr:to>
      <xdr:col>6</xdr:col>
      <xdr:colOff>456357</xdr:colOff>
      <xdr:row>64</xdr:row>
      <xdr:rowOff>25963</xdr:rowOff>
    </xdr:to>
    <xdr:pic>
      <xdr:nvPicPr>
        <xdr:cNvPr id="2" name="Picture 1">
          <a:extLst>
            <a:ext uri="{FF2B5EF4-FFF2-40B4-BE49-F238E27FC236}">
              <a16:creationId xmlns:a16="http://schemas.microsoft.com/office/drawing/2014/main" id="{DC5A878B-4882-4F4C-AD55-F6CAB50584A0}"/>
            </a:ext>
          </a:extLst>
        </xdr:cNvPr>
        <xdr:cNvPicPr>
          <a:picLocks noChangeAspect="1"/>
        </xdr:cNvPicPr>
      </xdr:nvPicPr>
      <xdr:blipFill>
        <a:blip xmlns:r="http://schemas.openxmlformats.org/officeDocument/2006/relationships" r:embed="rId1"/>
        <a:stretch>
          <a:fillRect/>
        </a:stretch>
      </xdr:blipFill>
      <xdr:spPr>
        <a:xfrm>
          <a:off x="60960" y="5288280"/>
          <a:ext cx="6742857" cy="565714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9525</xdr:colOff>
      <xdr:row>0</xdr:row>
      <xdr:rowOff>0</xdr:rowOff>
    </xdr:from>
    <xdr:to>
      <xdr:col>12</xdr:col>
      <xdr:colOff>0</xdr:colOff>
      <xdr:row>0</xdr:row>
      <xdr:rowOff>0</xdr:rowOff>
    </xdr:to>
    <xdr:sp macro="" textlink="">
      <xdr:nvSpPr>
        <xdr:cNvPr id="66561" name="Text Box 1">
          <a:extLst>
            <a:ext uri="{FF2B5EF4-FFF2-40B4-BE49-F238E27FC236}">
              <a16:creationId xmlns:a16="http://schemas.microsoft.com/office/drawing/2014/main" id="{00000000-0008-0000-3700-000001040100}"/>
            </a:ext>
          </a:extLst>
        </xdr:cNvPr>
        <xdr:cNvSpPr txBox="1">
          <a:spLocks noChangeArrowheads="1"/>
        </xdr:cNvSpPr>
      </xdr:nvSpPr>
      <xdr:spPr bwMode="auto">
        <a:xfrm>
          <a:off x="9525" y="0"/>
          <a:ext cx="7286625" cy="0"/>
        </a:xfrm>
        <a:prstGeom prst="rect">
          <a:avLst/>
        </a:prstGeom>
        <a:solidFill>
          <a:srgbClr val="FFFFFF"/>
        </a:solidFill>
        <a:ln w="9525">
          <a:noFill/>
          <a:miter lim="800000"/>
          <a:headEnd/>
          <a:tailEnd/>
        </a:ln>
      </xdr:spPr>
      <xdr:txBody>
        <a:bodyPr vertOverflow="clip" wrap="square" lIns="27432" tIns="22860" rIns="27432" bIns="0" anchor="t" upright="1"/>
        <a:lstStyle/>
        <a:p>
          <a:pPr algn="just" rtl="0">
            <a:defRPr sz="1000"/>
          </a:pPr>
          <a:r>
            <a:rPr lang="en-CA" sz="1100" b="0" i="0" u="none" strike="noStrike" baseline="0">
              <a:solidFill>
                <a:srgbClr val="000000"/>
              </a:solidFill>
              <a:latin typeface="Arial"/>
              <a:cs typeface="Arial"/>
            </a:rPr>
            <a:t>P.E.I. Department of Agriculture and Forestry, </a:t>
          </a:r>
          <a:r>
            <a:rPr lang="en-CA" sz="1100" b="0" i="1" u="none" strike="noStrike" baseline="0">
              <a:solidFill>
                <a:srgbClr val="000000"/>
              </a:solidFill>
              <a:latin typeface="Arial"/>
              <a:cs typeface="Arial"/>
            </a:rPr>
            <a:t>Agricultural Statistics</a:t>
          </a:r>
          <a:r>
            <a:rPr lang="en-CA" sz="1100" b="0" i="0" u="none" strike="noStrike" baseline="0">
              <a:solidFill>
                <a:srgbClr val="000000"/>
              </a:solidFill>
              <a:latin typeface="Arial"/>
              <a:cs typeface="Arial"/>
            </a:rPr>
            <a:t>; Statistics Canada Catalogue 22-008, </a:t>
          </a:r>
          <a:r>
            <a:rPr lang="en-CA" sz="1100" b="0" i="1" u="none" strike="noStrike" baseline="0">
              <a:solidFill>
                <a:srgbClr val="000000"/>
              </a:solidFill>
              <a:latin typeface="Arial"/>
              <a:cs typeface="Arial"/>
            </a:rPr>
            <a:t>Canadian Potato Production</a:t>
          </a:r>
          <a:r>
            <a:rPr lang="en-CA" sz="1100" b="0" i="0" u="none" strike="noStrike" baseline="0">
              <a:solidFill>
                <a:srgbClr val="000000"/>
              </a:solidFill>
              <a:latin typeface="Arial"/>
              <a:cs typeface="Arial"/>
            </a:rPr>
            <a:t>.</a:t>
          </a: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30480</xdr:colOff>
      <xdr:row>29</xdr:row>
      <xdr:rowOff>15240</xdr:rowOff>
    </xdr:from>
    <xdr:to>
      <xdr:col>8</xdr:col>
      <xdr:colOff>494486</xdr:colOff>
      <xdr:row>51</xdr:row>
      <xdr:rowOff>28105</xdr:rowOff>
    </xdr:to>
    <xdr:pic>
      <xdr:nvPicPr>
        <xdr:cNvPr id="2" name="Picture 1">
          <a:extLst>
            <a:ext uri="{FF2B5EF4-FFF2-40B4-BE49-F238E27FC236}">
              <a16:creationId xmlns:a16="http://schemas.microsoft.com/office/drawing/2014/main" id="{15E5F370-20F5-4EEC-99E0-1FE3A568C809}"/>
            </a:ext>
          </a:extLst>
        </xdr:cNvPr>
        <xdr:cNvPicPr>
          <a:picLocks noChangeAspect="1"/>
        </xdr:cNvPicPr>
      </xdr:nvPicPr>
      <xdr:blipFill>
        <a:blip xmlns:r="http://schemas.openxmlformats.org/officeDocument/2006/relationships" r:embed="rId1"/>
        <a:stretch>
          <a:fillRect/>
        </a:stretch>
      </xdr:blipFill>
      <xdr:spPr>
        <a:xfrm>
          <a:off x="30480" y="5844540"/>
          <a:ext cx="6514286" cy="37619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hyperlink" Target="http://www5.statcan.gc.ca/cansim/a26?lang=eng&amp;retrLang=eng&amp;id=0510001&amp;&amp;pattern=&amp;stByVal=1&amp;p1=1&amp;p2=50&amp;tabMode=dataTable&amp;csid=" TargetMode="External"/><Relationship Id="rId7"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6" Type="http://schemas.openxmlformats.org/officeDocument/2006/relationships/printerSettings" Target="../printerSettings/printerSettings6.bin"/><Relationship Id="rId5" Type="http://schemas.openxmlformats.org/officeDocument/2006/relationships/hyperlink" Target="https://www150.statcan.gc.ca/t1/tbl1/en/tv.action?pid=1710000501" TargetMode="External"/><Relationship Id="rId4" Type="http://schemas.openxmlformats.org/officeDocument/2006/relationships/hyperlink" Target="https://www150.statcan.gc.ca/t1/tbl1/en/tv.action?pid=1710000801"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150.statcan.gc.ca/t1/tbl1/en/tv.action?pid=1710014001" TargetMode="External"/><Relationship Id="rId7"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hyperlink" Target="http://www5.statcan.gc.ca/cansim/a26?lang=eng&amp;retrLang=eng&amp;id=0510062&amp;&amp;pattern=&amp;stByVal=1&amp;p1=1&amp;p2=50&amp;tabMode=dataTable&amp;csid=" TargetMode="External"/><Relationship Id="rId5" Type="http://schemas.openxmlformats.org/officeDocument/2006/relationships/hyperlink" Target="http://www5.statcan.gc.ca/cansim/a26?lang=eng&amp;retrLang=eng&amp;id=0510063&amp;&amp;pattern=&amp;stByVal=1&amp;p1=1&amp;p2=50&amp;tabMode=dataTable&amp;csid=" TargetMode="External"/><Relationship Id="rId4" Type="http://schemas.openxmlformats.org/officeDocument/2006/relationships/hyperlink" Target="https://www150.statcan.gc.ca/t1/tbl1/en/tv.action?pid=1710013901" TargetMode="External"/></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www5.statcan.gc.ca/cansim/a26?lang=eng&amp;retrLang=eng&amp;id=0510019&amp;&amp;pattern=&amp;stByVal=1&amp;p1=1&amp;p2=50&amp;tabMode=dataTable&amp;csid=" TargetMode="External"/><Relationship Id="rId7" Type="http://schemas.openxmlformats.org/officeDocument/2006/relationships/hyperlink" Target="https://www150.statcan.gc.ca/t1/tbl1/en/tv.action?pid=1710005901" TargetMode="External"/><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hyperlink" Target="https://www150.statcan.gc.ca/t1/tbl1/en/tv.action?pid=1710002201" TargetMode="External"/><Relationship Id="rId5" Type="http://schemas.openxmlformats.org/officeDocument/2006/relationships/hyperlink" Target="https://www150.statcan.gc.ca/t1/tbl1/en/tv.action?pid=1710002201" TargetMode="External"/><Relationship Id="rId4" Type="http://schemas.openxmlformats.org/officeDocument/2006/relationships/hyperlink" Target="http://www5.statcan.gc.ca/cansim/a26?lang=eng&amp;retrLang=eng&amp;id=0510019&amp;&amp;pattern=&amp;stByVal=1&amp;p1=1&amp;p2=50&amp;tabMode=dataTable&amp;csid=" TargetMode="External"/><Relationship Id="rId9"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8" Type="http://schemas.openxmlformats.org/officeDocument/2006/relationships/drawing" Target="../drawings/drawing3.xml"/><Relationship Id="rId3" Type="http://schemas.openxmlformats.org/officeDocument/2006/relationships/hyperlink" Target="http://www5.statcan.gc.ca/cansim/a26?lang=eng&amp;retrLang=eng&amp;id=0510011&amp;&amp;pattern=&amp;stByVal=1&amp;p1=1&amp;p2=50&amp;tabMode=dataTable&amp;csid=" TargetMode="External"/><Relationship Id="rId7"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hyperlink" Target="https://www150.statcan.gc.ca/t1/tbl1/en/tv.action?pid=1710001501" TargetMode="External"/><Relationship Id="rId5" Type="http://schemas.openxmlformats.org/officeDocument/2006/relationships/hyperlink" Target="https://www150.statcan.gc.ca/t1/tbl1/en/tv.action?pid=1710001401" TargetMode="External"/><Relationship Id="rId4" Type="http://schemas.openxmlformats.org/officeDocument/2006/relationships/hyperlink" Target="http://www5.statcan.gc.ca/cansim/a26?lang=eng&amp;retrLang=eng&amp;id=0510012&amp;&amp;pattern=&amp;stByVal=1&amp;p1=1&amp;p2=50&amp;tabMode=dataTable&amp;csid=" TargetMode="External"/><Relationship Id="rId9"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3"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 Id="rId5" Type="http://schemas.openxmlformats.org/officeDocument/2006/relationships/vmlDrawing" Target="../drawings/vmlDrawing5.vml"/><Relationship Id="rId4" Type="http://schemas.openxmlformats.org/officeDocument/2006/relationships/printerSettings" Target="../printerSettings/printerSettings18.bin"/></Relationships>
</file>

<file path=xl/worksheets/_rels/sheet7.xml.rels><?xml version="1.0" encoding="UTF-8" standalone="yes"?>
<Relationships xmlns="http://schemas.openxmlformats.org/package/2006/relationships"><Relationship Id="rId8" Type="http://schemas.openxmlformats.org/officeDocument/2006/relationships/image" Target="../media/image6.emf"/><Relationship Id="rId3" Type="http://schemas.openxmlformats.org/officeDocument/2006/relationships/printerSettings" Target="../printerSettings/printerSettings21.bin"/><Relationship Id="rId7" Type="http://schemas.openxmlformats.org/officeDocument/2006/relationships/oleObject" Target="../embeddings/oleObject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vmlDrawing" Target="../drawings/vmlDrawing7.vml"/><Relationship Id="rId5" Type="http://schemas.openxmlformats.org/officeDocument/2006/relationships/vmlDrawing" Target="../drawings/vmlDrawing6.vml"/><Relationship Id="rId4"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3" Type="http://schemas.openxmlformats.org/officeDocument/2006/relationships/hyperlink" Target="http://www12.statcan.gc.ca/datasets/index-eng.cfm?Temporal=2011" TargetMode="External"/><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5" Type="http://schemas.openxmlformats.org/officeDocument/2006/relationships/vmlDrawing" Target="../drawings/vmlDrawing8.vml"/><Relationship Id="rId4" Type="http://schemas.openxmlformats.org/officeDocument/2006/relationships/printerSettings" Target="../printerSettings/printerSettings24.bin"/></Relationships>
</file>

<file path=xl/worksheets/_rels/sheet9.xml.rels><?xml version="1.0" encoding="UTF-8" standalone="yes"?>
<Relationships xmlns="http://schemas.openxmlformats.org/package/2006/relationships"><Relationship Id="rId3" Type="http://schemas.openxmlformats.org/officeDocument/2006/relationships/hyperlink" Target="http://www12.statcan.gc.ca/datasets/index-eng.cfm?Temporal=2011" TargetMode="External"/><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5" Type="http://schemas.openxmlformats.org/officeDocument/2006/relationships/vmlDrawing" Target="../drawings/vmlDrawing9.vml"/><Relationship Id="rId4" Type="http://schemas.openxmlformats.org/officeDocument/2006/relationships/printerSettings" Target="../printerSettings/printerSettings27.bin"/></Relationships>
</file>

<file path=xl/worksheets/_rels/sheet10.xml.rels><?xml version="1.0" encoding="UTF-8" standalone="yes"?>
<Relationships xmlns="http://schemas.openxmlformats.org/package/2006/relationships"><Relationship Id="rId8" Type="http://schemas.openxmlformats.org/officeDocument/2006/relationships/vmlDrawing" Target="../drawings/vmlDrawing10.vml"/><Relationship Id="rId3" Type="http://schemas.openxmlformats.org/officeDocument/2006/relationships/hyperlink" Target="http://www12.statcan.gc.ca/census-recensement/2006/index-eng.cfm" TargetMode="External"/><Relationship Id="rId7" Type="http://schemas.openxmlformats.org/officeDocument/2006/relationships/drawing" Target="../drawings/drawing5.xml"/><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 Id="rId6" Type="http://schemas.openxmlformats.org/officeDocument/2006/relationships/printerSettings" Target="../printerSettings/printerSettings30.bin"/><Relationship Id="rId5" Type="http://schemas.openxmlformats.org/officeDocument/2006/relationships/hyperlink" Target="https://www150.statcan.gc.ca/t1/tbl1/en/cv.action?pid=3210001201" TargetMode="External"/><Relationship Id="rId4" Type="http://schemas.openxmlformats.org/officeDocument/2006/relationships/hyperlink" Target="https://www150.statcan.gc.ca/t1/tbl1/en/tv.action?pid=3210019701"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www12.statcan.gc.ca/census-recensement/2016/dp-pd/dt-td/Rp-eng.cfm?LANG=E&amp;APATH=3&amp;DETAIL=0&amp;DIM=0&amp;FL=A&amp;FREE=0&amp;GC=0&amp;GID=0&amp;GK=0&amp;GRP=1&amp;PID=110528&amp;PRID=10&amp;PTYPE=109445&amp;S=0&amp;SHOWALL=0&amp;SUB=0&amp;Temporal=2017&amp;THEME=120&amp;VID=0&amp;VNAMEE=&amp;VNAMEF=" TargetMode="External"/><Relationship Id="rId2" Type="http://schemas.openxmlformats.org/officeDocument/2006/relationships/printerSettings" Target="../printerSettings/printerSettings32.bin"/><Relationship Id="rId1" Type="http://schemas.openxmlformats.org/officeDocument/2006/relationships/printerSettings" Target="../printerSettings/printerSettings31.bin"/><Relationship Id="rId5" Type="http://schemas.openxmlformats.org/officeDocument/2006/relationships/vmlDrawing" Target="../drawings/vmlDrawing11.vml"/><Relationship Id="rId4" Type="http://schemas.openxmlformats.org/officeDocument/2006/relationships/printerSettings" Target="../printerSettings/printerSettings33.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printerSettings" Target="../printerSettings/printerSettings34.bin"/><Relationship Id="rId1" Type="http://schemas.openxmlformats.org/officeDocument/2006/relationships/hyperlink" Target="http://www12.statcan.gc.ca/census-recensement/2016/dp-pd/dt-td/Rp-eng.cfm?LANG=E&amp;APATH=3&amp;DETAIL=0&amp;DIM=0&amp;FL=A&amp;FREE=0&amp;GC=0&amp;GID=0&amp;GK=0&amp;GRP=1&amp;PID=110528&amp;PRID=10&amp;PTYPE=109445&amp;S=0&amp;SHOWALL=0&amp;SUB=0&amp;Temporal=2017&amp;THEME=120&amp;VID=0&amp;VNAMEE=&amp;VNAMEF=" TargetMode="Externa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printerSettings" Target="../printerSettings/printerSettings35.bin"/><Relationship Id="rId1" Type="http://schemas.openxmlformats.org/officeDocument/2006/relationships/hyperlink" Target="http://www12.statcan.gc.ca/census-recensement/2016/dp-pd/prof/index.cfm?Lang=E" TargetMode="External"/></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38.bin"/><Relationship Id="rId2" Type="http://schemas.openxmlformats.org/officeDocument/2006/relationships/printerSettings" Target="../printerSettings/printerSettings37.bin"/><Relationship Id="rId1" Type="http://schemas.openxmlformats.org/officeDocument/2006/relationships/printerSettings" Target="../printerSettings/printerSettings36.bin"/><Relationship Id="rId4" Type="http://schemas.openxmlformats.org/officeDocument/2006/relationships/vmlDrawing" Target="../drawings/vmlDrawing14.vml"/></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41.bin"/><Relationship Id="rId2" Type="http://schemas.openxmlformats.org/officeDocument/2006/relationships/printerSettings" Target="../printerSettings/printerSettings40.bin"/><Relationship Id="rId1" Type="http://schemas.openxmlformats.org/officeDocument/2006/relationships/printerSettings" Target="../printerSettings/printerSettings39.bin"/><Relationship Id="rId4" Type="http://schemas.openxmlformats.org/officeDocument/2006/relationships/vmlDrawing" Target="../drawings/vmlDrawing15.vml"/></Relationships>
</file>

<file path=xl/worksheets/_rels/sheet16.xml.rels><?xml version="1.0" encoding="UTF-8" standalone="yes"?>
<Relationships xmlns="http://schemas.openxmlformats.org/package/2006/relationships"><Relationship Id="rId3" Type="http://schemas.openxmlformats.org/officeDocument/2006/relationships/hyperlink" Target="http://www12.statcan.gc.ca/census-recensement/2016/dp-pd/prof/index.cfm?Lang=E" TargetMode="External"/><Relationship Id="rId2" Type="http://schemas.openxmlformats.org/officeDocument/2006/relationships/printerSettings" Target="../printerSettings/printerSettings43.bin"/><Relationship Id="rId1" Type="http://schemas.openxmlformats.org/officeDocument/2006/relationships/printerSettings" Target="../printerSettings/printerSettings42.bin"/><Relationship Id="rId5" Type="http://schemas.openxmlformats.org/officeDocument/2006/relationships/vmlDrawing" Target="../drawings/vmlDrawing16.vml"/><Relationship Id="rId4" Type="http://schemas.openxmlformats.org/officeDocument/2006/relationships/printerSettings" Target="../printerSettings/printerSettings44.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45.bin"/><Relationship Id="rId2" Type="http://schemas.openxmlformats.org/officeDocument/2006/relationships/hyperlink" Target="https://www150.statcan.gc.ca/t1/tbl1/en/tv.action?pid=1410039301" TargetMode="External"/><Relationship Id="rId1" Type="http://schemas.openxmlformats.org/officeDocument/2006/relationships/hyperlink" Target="https://www150.statcan.gc.ca/t1/tbl1/en/tv.action?pid=1410039301" TargetMode="External"/><Relationship Id="rId4" Type="http://schemas.openxmlformats.org/officeDocument/2006/relationships/vmlDrawing" Target="../drawings/vmlDrawing17.vml"/></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46.bin"/><Relationship Id="rId2" Type="http://schemas.openxmlformats.org/officeDocument/2006/relationships/hyperlink" Target="https://www150.statcan.gc.ca/t1/tbl1/en/tv.action?pid=1410002301" TargetMode="External"/><Relationship Id="rId1" Type="http://schemas.openxmlformats.org/officeDocument/2006/relationships/hyperlink" Target="https://www150.statcan.gc.ca/t1/tbl1/en/tv.action?pid=1410033501" TargetMode="External"/><Relationship Id="rId4" Type="http://schemas.openxmlformats.org/officeDocument/2006/relationships/vmlDrawing" Target="../drawings/vmlDrawing18.v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printerSettings" Target="../printerSettings/printerSettings47.bin"/><Relationship Id="rId1" Type="http://schemas.openxmlformats.org/officeDocument/2006/relationships/hyperlink" Target="https://www150.statcan.gc.ca/t1/tbl1/en/tv.action?pid=1410032701" TargetMode="External"/></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48.bin"/><Relationship Id="rId2" Type="http://schemas.openxmlformats.org/officeDocument/2006/relationships/hyperlink" Target="https://www150.statcan.gc.ca/t1/tbl1/en/tv.action?pid=1410022301" TargetMode="External"/><Relationship Id="rId1" Type="http://schemas.openxmlformats.org/officeDocument/2006/relationships/hyperlink" Target="https://www150.statcan.gc.ca/t1/tbl1/en/tv.action?pid=1410002001" TargetMode="External"/><Relationship Id="rId4" Type="http://schemas.openxmlformats.org/officeDocument/2006/relationships/vmlDrawing" Target="../drawings/vmlDrawing20.v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printerSettings" Target="../printerSettings/printerSettings49.bin"/><Relationship Id="rId1" Type="http://schemas.openxmlformats.org/officeDocument/2006/relationships/hyperlink" Target="https://www150.statcan.gc.ca/t1/tbl1/en/tv.action?pid=3310030401"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www150.statcan.gc.ca/t1/tbl1/en/tv.action?pid=1110022201" TargetMode="External"/><Relationship Id="rId2" Type="http://schemas.openxmlformats.org/officeDocument/2006/relationships/printerSettings" Target="../printerSettings/printerSettings51.bin"/><Relationship Id="rId1" Type="http://schemas.openxmlformats.org/officeDocument/2006/relationships/printerSettings" Target="../printerSettings/printerSettings50.bin"/><Relationship Id="rId6" Type="http://schemas.openxmlformats.org/officeDocument/2006/relationships/vmlDrawing" Target="../drawings/vmlDrawing22.vml"/><Relationship Id="rId5" Type="http://schemas.openxmlformats.org/officeDocument/2006/relationships/drawing" Target="../drawings/drawing6.xml"/><Relationship Id="rId4" Type="http://schemas.openxmlformats.org/officeDocument/2006/relationships/printerSettings" Target="../printerSettings/printerSettings52.bin"/></Relationships>
</file>

<file path=xl/worksheets/_rels/sheet23.xml.rels><?xml version="1.0" encoding="UTF-8" standalone="yes"?>
<Relationships xmlns="http://schemas.openxmlformats.org/package/2006/relationships"><Relationship Id="rId8" Type="http://schemas.openxmlformats.org/officeDocument/2006/relationships/vmlDrawing" Target="../drawings/vmlDrawing23.vml"/><Relationship Id="rId3" Type="http://schemas.openxmlformats.org/officeDocument/2006/relationships/hyperlink" Target="http://www5.statcan.gc.ca/cansim/a26?lang=eng&amp;retrLang=eng&amp;id=2810027&amp;&amp;pattern=&amp;stByVal=1&amp;p1=1&amp;p2=50&amp;tabMode=dataTable&amp;csid=" TargetMode="External"/><Relationship Id="rId7" Type="http://schemas.openxmlformats.org/officeDocument/2006/relationships/printerSettings" Target="../printerSettings/printerSettings55.bin"/><Relationship Id="rId2" Type="http://schemas.openxmlformats.org/officeDocument/2006/relationships/printerSettings" Target="../printerSettings/printerSettings54.bin"/><Relationship Id="rId1" Type="http://schemas.openxmlformats.org/officeDocument/2006/relationships/printerSettings" Target="../printerSettings/printerSettings53.bin"/><Relationship Id="rId6" Type="http://schemas.openxmlformats.org/officeDocument/2006/relationships/hyperlink" Target="https://www150.statcan.gc.ca/t1/tbl1/en/tv.action?pid=1410020401" TargetMode="External"/><Relationship Id="rId5" Type="http://schemas.openxmlformats.org/officeDocument/2006/relationships/hyperlink" Target="https://www150.statcan.gc.ca/t1/tbl1/en/tv.action?pid=1410000901" TargetMode="External"/><Relationship Id="rId4" Type="http://schemas.openxmlformats.org/officeDocument/2006/relationships/hyperlink" Target="https://www150.statcan.gc.ca/t1/tbl1/en/cv.action?pid=3610020501"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www150.statcan.gc.ca/t1/tbl1/en/tv.action?pid=1410033601" TargetMode="External"/><Relationship Id="rId2" Type="http://schemas.openxmlformats.org/officeDocument/2006/relationships/printerSettings" Target="../printerSettings/printerSettings57.bin"/><Relationship Id="rId1" Type="http://schemas.openxmlformats.org/officeDocument/2006/relationships/printerSettings" Target="../printerSettings/printerSettings56.bin"/><Relationship Id="rId5" Type="http://schemas.openxmlformats.org/officeDocument/2006/relationships/vmlDrawing" Target="../drawings/vmlDrawing24.vml"/><Relationship Id="rId4" Type="http://schemas.openxmlformats.org/officeDocument/2006/relationships/printerSettings" Target="../printerSettings/printerSettings58.bin"/></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25.vml"/><Relationship Id="rId2" Type="http://schemas.openxmlformats.org/officeDocument/2006/relationships/printerSettings" Target="../printerSettings/printerSettings59.bin"/><Relationship Id="rId1" Type="http://schemas.openxmlformats.org/officeDocument/2006/relationships/hyperlink" Target="https://www150.statcan.gc.ca/t1/tbl1/en/tv.action?pid=1410000701"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s://www150.statcan.gc.ca/t1/tbl1/en/tv.action?pid=1110000801" TargetMode="External"/><Relationship Id="rId2" Type="http://schemas.openxmlformats.org/officeDocument/2006/relationships/printerSettings" Target="../printerSettings/printerSettings61.bin"/><Relationship Id="rId1" Type="http://schemas.openxmlformats.org/officeDocument/2006/relationships/printerSettings" Target="../printerSettings/printerSettings60.bin"/><Relationship Id="rId6" Type="http://schemas.openxmlformats.org/officeDocument/2006/relationships/vmlDrawing" Target="../drawings/vmlDrawing26.vml"/><Relationship Id="rId5" Type="http://schemas.openxmlformats.org/officeDocument/2006/relationships/printerSettings" Target="../printerSettings/printerSettings62.bin"/><Relationship Id="rId4" Type="http://schemas.openxmlformats.org/officeDocument/2006/relationships/hyperlink" Target="https://www150.statcan.gc.ca/t1/tbl1/en/tv.action?pid=3610022401" TargetMode="External"/></Relationships>
</file>

<file path=xl/worksheets/_rels/sheet27.xml.rels><?xml version="1.0" encoding="UTF-8" standalone="yes"?>
<Relationships xmlns="http://schemas.openxmlformats.org/package/2006/relationships"><Relationship Id="rId3" Type="http://schemas.openxmlformats.org/officeDocument/2006/relationships/printerSettings" Target="../printerSettings/printerSettings65.bin"/><Relationship Id="rId2" Type="http://schemas.openxmlformats.org/officeDocument/2006/relationships/printerSettings" Target="../printerSettings/printerSettings64.bin"/><Relationship Id="rId1" Type="http://schemas.openxmlformats.org/officeDocument/2006/relationships/printerSettings" Target="../printerSettings/printerSettings63.bin"/><Relationship Id="rId5" Type="http://schemas.openxmlformats.org/officeDocument/2006/relationships/vmlDrawing" Target="../drawings/vmlDrawing27.vml"/><Relationship Id="rId4" Type="http://schemas.openxmlformats.org/officeDocument/2006/relationships/drawing" Target="../drawings/drawing7.xml"/></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66.bin"/><Relationship Id="rId1" Type="http://schemas.openxmlformats.org/officeDocument/2006/relationships/hyperlink" Target="https://www150.statcan.gc.ca/t1/tbl1/en/tv.action?pid=1110013501" TargetMode="External"/><Relationship Id="rId4" Type="http://schemas.openxmlformats.org/officeDocument/2006/relationships/vmlDrawing" Target="../drawings/vmlDrawing28.vml"/></Relationships>
</file>

<file path=xl/worksheets/_rels/sheet29.xml.rels><?xml version="1.0" encoding="UTF-8" standalone="yes"?>
<Relationships xmlns="http://schemas.openxmlformats.org/package/2006/relationships"><Relationship Id="rId3" Type="http://schemas.openxmlformats.org/officeDocument/2006/relationships/hyperlink" Target="https://www150.statcan.gc.ca/t1/tbl1/en/tv.action?pid=1110000701" TargetMode="External"/><Relationship Id="rId2" Type="http://schemas.openxmlformats.org/officeDocument/2006/relationships/printerSettings" Target="../printerSettings/printerSettings68.bin"/><Relationship Id="rId1" Type="http://schemas.openxmlformats.org/officeDocument/2006/relationships/printerSettings" Target="../printerSettings/printerSettings67.bin"/><Relationship Id="rId5" Type="http://schemas.openxmlformats.org/officeDocument/2006/relationships/vmlDrawing" Target="../drawings/vmlDrawing29.vml"/><Relationship Id="rId4" Type="http://schemas.openxmlformats.org/officeDocument/2006/relationships/printerSettings" Target="../printerSettings/printerSettings69.bin"/></Relationships>
</file>

<file path=xl/worksheets/_rels/sheet30.xml.rels><?xml version="1.0" encoding="UTF-8" standalone="yes"?>
<Relationships xmlns="http://schemas.openxmlformats.org/package/2006/relationships"><Relationship Id="rId3" Type="http://schemas.openxmlformats.org/officeDocument/2006/relationships/hyperlink" Target="http://www.cra-arc.gc.ca/gncy/stts/itsa-sipr/menu-eng.html" TargetMode="External"/><Relationship Id="rId2" Type="http://schemas.openxmlformats.org/officeDocument/2006/relationships/printerSettings" Target="../printerSettings/printerSettings71.bin"/><Relationship Id="rId1" Type="http://schemas.openxmlformats.org/officeDocument/2006/relationships/printerSettings" Target="../printerSettings/printerSettings70.bin"/><Relationship Id="rId6" Type="http://schemas.openxmlformats.org/officeDocument/2006/relationships/vmlDrawing" Target="../drawings/vmlDrawing30.vml"/><Relationship Id="rId5" Type="http://schemas.openxmlformats.org/officeDocument/2006/relationships/printerSettings" Target="../printerSettings/printerSettings72.bin"/><Relationship Id="rId4" Type="http://schemas.openxmlformats.org/officeDocument/2006/relationships/hyperlink" Target="https://www.canada.ca/en/revenue-agency/programs/about-canada-revenue-agency-cra/income-statistics-gst-hst-statistics/preliminary-statistics.html"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www.cra-arc.gc.ca/gncy/stts/t1fnl-eng.html" TargetMode="External"/><Relationship Id="rId2" Type="http://schemas.openxmlformats.org/officeDocument/2006/relationships/printerSettings" Target="../printerSettings/printerSettings74.bin"/><Relationship Id="rId1" Type="http://schemas.openxmlformats.org/officeDocument/2006/relationships/printerSettings" Target="../printerSettings/printerSettings73.bin"/><Relationship Id="rId5" Type="http://schemas.openxmlformats.org/officeDocument/2006/relationships/vmlDrawing" Target="../drawings/vmlDrawing31.vml"/><Relationship Id="rId4" Type="http://schemas.openxmlformats.org/officeDocument/2006/relationships/printerSettings" Target="../printerSettings/printerSettings75.bin"/></Relationships>
</file>

<file path=xl/worksheets/_rels/sheet32.xml.rels><?xml version="1.0" encoding="UTF-8" standalone="yes"?>
<Relationships xmlns="http://schemas.openxmlformats.org/package/2006/relationships"><Relationship Id="rId3" Type="http://schemas.openxmlformats.org/officeDocument/2006/relationships/hyperlink" Target="http://www.cra-arc.gc.ca/gncy/stts/menu-eng.html" TargetMode="External"/><Relationship Id="rId2" Type="http://schemas.openxmlformats.org/officeDocument/2006/relationships/printerSettings" Target="../printerSettings/printerSettings77.bin"/><Relationship Id="rId1" Type="http://schemas.openxmlformats.org/officeDocument/2006/relationships/printerSettings" Target="../printerSettings/printerSettings76.bin"/><Relationship Id="rId6" Type="http://schemas.openxmlformats.org/officeDocument/2006/relationships/vmlDrawing" Target="../drawings/vmlDrawing32.vml"/><Relationship Id="rId5" Type="http://schemas.openxmlformats.org/officeDocument/2006/relationships/printerSettings" Target="../printerSettings/printerSettings78.bin"/><Relationship Id="rId4" Type="http://schemas.openxmlformats.org/officeDocument/2006/relationships/hyperlink" Target="http://www.cra-arc.gc.ca/gncy/stts/t1fnl-eng.html"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s://www150.statcan.gc.ca/t1/tbl1/en/tv.action?pid=3610022201" TargetMode="External"/><Relationship Id="rId2" Type="http://schemas.openxmlformats.org/officeDocument/2006/relationships/printerSettings" Target="../printerSettings/printerSettings80.bin"/><Relationship Id="rId1" Type="http://schemas.openxmlformats.org/officeDocument/2006/relationships/printerSettings" Target="../printerSettings/printerSettings79.bin"/><Relationship Id="rId5" Type="http://schemas.openxmlformats.org/officeDocument/2006/relationships/vmlDrawing" Target="../drawings/vmlDrawing33.vml"/><Relationship Id="rId4" Type="http://schemas.openxmlformats.org/officeDocument/2006/relationships/printerSettings" Target="../printerSettings/printerSettings81.bin"/></Relationships>
</file>

<file path=xl/worksheets/_rels/sheet34.xml.rels><?xml version="1.0" encoding="UTF-8" standalone="yes"?>
<Relationships xmlns="http://schemas.openxmlformats.org/package/2006/relationships"><Relationship Id="rId3" Type="http://schemas.openxmlformats.org/officeDocument/2006/relationships/hyperlink" Target="https://www150.statcan.gc.ca/t1/tbl1/en/tv.action?pid=3610022201" TargetMode="External"/><Relationship Id="rId2" Type="http://schemas.openxmlformats.org/officeDocument/2006/relationships/printerSettings" Target="../printerSettings/printerSettings83.bin"/><Relationship Id="rId1" Type="http://schemas.openxmlformats.org/officeDocument/2006/relationships/printerSettings" Target="../printerSettings/printerSettings82.bin"/><Relationship Id="rId5" Type="http://schemas.openxmlformats.org/officeDocument/2006/relationships/vmlDrawing" Target="../drawings/vmlDrawing34.vml"/><Relationship Id="rId4" Type="http://schemas.openxmlformats.org/officeDocument/2006/relationships/printerSettings" Target="../printerSettings/printerSettings84.bin"/></Relationships>
</file>

<file path=xl/worksheets/_rels/sheet35.xml.rels><?xml version="1.0" encoding="UTF-8" standalone="yes"?>
<Relationships xmlns="http://schemas.openxmlformats.org/package/2006/relationships"><Relationship Id="rId3" Type="http://schemas.openxmlformats.org/officeDocument/2006/relationships/vmlDrawing" Target="../drawings/vmlDrawing35.vml"/><Relationship Id="rId2" Type="http://schemas.openxmlformats.org/officeDocument/2006/relationships/printerSettings" Target="../printerSettings/printerSettings85.bin"/><Relationship Id="rId1" Type="http://schemas.openxmlformats.org/officeDocument/2006/relationships/hyperlink" Target="https://www150.statcan.gc.ca/t1/tbl1/en/tv.action?pid=3610022201" TargetMode="External"/></Relationships>
</file>

<file path=xl/worksheets/_rels/sheet36.xml.rels><?xml version="1.0" encoding="UTF-8" standalone="yes"?>
<Relationships xmlns="http://schemas.openxmlformats.org/package/2006/relationships"><Relationship Id="rId3" Type="http://schemas.openxmlformats.org/officeDocument/2006/relationships/hyperlink" Target="https://www150.statcan.gc.ca/t1/tbl1/en/tv.action?pid=3610022101" TargetMode="External"/><Relationship Id="rId2" Type="http://schemas.openxmlformats.org/officeDocument/2006/relationships/printerSettings" Target="../printerSettings/printerSettings87.bin"/><Relationship Id="rId1" Type="http://schemas.openxmlformats.org/officeDocument/2006/relationships/printerSettings" Target="../printerSettings/printerSettings86.bin"/><Relationship Id="rId5" Type="http://schemas.openxmlformats.org/officeDocument/2006/relationships/vmlDrawing" Target="../drawings/vmlDrawing36.vml"/><Relationship Id="rId4" Type="http://schemas.openxmlformats.org/officeDocument/2006/relationships/printerSettings" Target="../printerSettings/printerSettings88.bin"/></Relationships>
</file>

<file path=xl/worksheets/_rels/sheet37.xml.rels><?xml version="1.0" encoding="UTF-8" standalone="yes"?>
<Relationships xmlns="http://schemas.openxmlformats.org/package/2006/relationships"><Relationship Id="rId8" Type="http://schemas.openxmlformats.org/officeDocument/2006/relationships/printerSettings" Target="../printerSettings/printerSettings91.bin"/><Relationship Id="rId3" Type="http://schemas.openxmlformats.org/officeDocument/2006/relationships/hyperlink" Target="http://www5.statcan.gc.ca/cansim/a26?lang=eng&amp;retrLang=eng&amp;id=1760043&amp;&amp;pattern=&amp;stByVal=1&amp;p1=1&amp;p2=50&amp;tabMode=dataTable&amp;csid=" TargetMode="External"/><Relationship Id="rId7"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90.bin"/><Relationship Id="rId1" Type="http://schemas.openxmlformats.org/officeDocument/2006/relationships/printerSettings" Target="../printerSettings/printerSettings89.bin"/><Relationship Id="rId6" Type="http://schemas.openxmlformats.org/officeDocument/2006/relationships/hyperlink" Target="https://www150.statcan.gc.ca/t1/tbl1/en/tv.action?pid=3610022201" TargetMode="External"/><Relationship Id="rId5" Type="http://schemas.openxmlformats.org/officeDocument/2006/relationships/hyperlink" Target="https://www150.statcan.gc.ca/t1/tbl1/en/tv.action?pid=3310016301" TargetMode="External"/><Relationship Id="rId4" Type="http://schemas.openxmlformats.org/officeDocument/2006/relationships/hyperlink" Target="https://www150.statcan.gc.ca/t1/tbl1/en/tv.action?pid=1010012201" TargetMode="External"/><Relationship Id="rId9" Type="http://schemas.openxmlformats.org/officeDocument/2006/relationships/vmlDrawing" Target="../drawings/vmlDrawing37.vml"/></Relationships>
</file>

<file path=xl/worksheets/_rels/sheet38.xml.rels><?xml version="1.0" encoding="UTF-8" standalone="yes"?>
<Relationships xmlns="http://schemas.openxmlformats.org/package/2006/relationships"><Relationship Id="rId3" Type="http://schemas.openxmlformats.org/officeDocument/2006/relationships/hyperlink" Target="https://www150.statcan.gc.ca/t1/tbl1/en/tv.action?pid=3610040201" TargetMode="External"/><Relationship Id="rId2" Type="http://schemas.openxmlformats.org/officeDocument/2006/relationships/printerSettings" Target="../printerSettings/printerSettings93.bin"/><Relationship Id="rId1" Type="http://schemas.openxmlformats.org/officeDocument/2006/relationships/printerSettings" Target="../printerSettings/printerSettings92.bin"/><Relationship Id="rId5" Type="http://schemas.openxmlformats.org/officeDocument/2006/relationships/vmlDrawing" Target="../drawings/vmlDrawing38.vml"/><Relationship Id="rId4" Type="http://schemas.openxmlformats.org/officeDocument/2006/relationships/printerSettings" Target="../printerSettings/printerSettings94.bin"/></Relationships>
</file>

<file path=xl/worksheets/_rels/sheet39.xml.rels><?xml version="1.0" encoding="UTF-8" standalone="yes"?>
<Relationships xmlns="http://schemas.openxmlformats.org/package/2006/relationships"><Relationship Id="rId3" Type="http://schemas.openxmlformats.org/officeDocument/2006/relationships/printerSettings" Target="../printerSettings/printerSettings97.bin"/><Relationship Id="rId2" Type="http://schemas.openxmlformats.org/officeDocument/2006/relationships/printerSettings" Target="../printerSettings/printerSettings96.bin"/><Relationship Id="rId1" Type="http://schemas.openxmlformats.org/officeDocument/2006/relationships/printerSettings" Target="../printerSettings/printerSettings95.bin"/><Relationship Id="rId5" Type="http://schemas.openxmlformats.org/officeDocument/2006/relationships/vmlDrawing" Target="../drawings/vmlDrawing39.vml"/><Relationship Id="rId4" Type="http://schemas.openxmlformats.org/officeDocument/2006/relationships/drawing" Target="../drawings/drawing9.xml"/></Relationships>
</file>

<file path=xl/worksheets/_rels/sheet40.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99.bin"/><Relationship Id="rId1" Type="http://schemas.openxmlformats.org/officeDocument/2006/relationships/printerSettings" Target="../printerSettings/printerSettings98.bin"/><Relationship Id="rId5" Type="http://schemas.openxmlformats.org/officeDocument/2006/relationships/vmlDrawing" Target="../drawings/vmlDrawing40.vml"/><Relationship Id="rId4" Type="http://schemas.openxmlformats.org/officeDocument/2006/relationships/printerSettings" Target="../printerSettings/printerSettings100.bin"/></Relationships>
</file>

<file path=xl/worksheets/_rels/sheet41.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102.bin"/><Relationship Id="rId1" Type="http://schemas.openxmlformats.org/officeDocument/2006/relationships/printerSettings" Target="../printerSettings/printerSettings101.bin"/><Relationship Id="rId5" Type="http://schemas.openxmlformats.org/officeDocument/2006/relationships/vmlDrawing" Target="../drawings/vmlDrawing41.vml"/><Relationship Id="rId4" Type="http://schemas.openxmlformats.org/officeDocument/2006/relationships/printerSettings" Target="../printerSettings/printerSettings103.bin"/></Relationships>
</file>

<file path=xl/worksheets/_rels/sheet42.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105.bin"/><Relationship Id="rId1" Type="http://schemas.openxmlformats.org/officeDocument/2006/relationships/printerSettings" Target="../printerSettings/printerSettings104.bin"/><Relationship Id="rId5" Type="http://schemas.openxmlformats.org/officeDocument/2006/relationships/vmlDrawing" Target="../drawings/vmlDrawing42.vml"/><Relationship Id="rId4" Type="http://schemas.openxmlformats.org/officeDocument/2006/relationships/printerSettings" Target="../printerSettings/printerSettings106.bin"/></Relationships>
</file>

<file path=xl/worksheets/_rels/sheet43.xml.rels><?xml version="1.0" encoding="UTF-8" standalone="yes"?>
<Relationships xmlns="http://schemas.openxmlformats.org/package/2006/relationships"><Relationship Id="rId3" Type="http://schemas.openxmlformats.org/officeDocument/2006/relationships/hyperlink" Target="https://www150.statcan.gc.ca/t1/tbl1/en/tv.action?pid=1810026701" TargetMode="External"/><Relationship Id="rId2" Type="http://schemas.openxmlformats.org/officeDocument/2006/relationships/printerSettings" Target="../printerSettings/printerSettings108.bin"/><Relationship Id="rId1" Type="http://schemas.openxmlformats.org/officeDocument/2006/relationships/printerSettings" Target="../printerSettings/printerSettings107.bin"/><Relationship Id="rId5" Type="http://schemas.openxmlformats.org/officeDocument/2006/relationships/vmlDrawing" Target="../drawings/vmlDrawing43.vml"/><Relationship Id="rId4" Type="http://schemas.openxmlformats.org/officeDocument/2006/relationships/printerSettings" Target="../printerSettings/printerSettings109.bin"/></Relationships>
</file>

<file path=xl/worksheets/_rels/sheet44.xml.rels><?xml version="1.0" encoding="UTF-8" standalone="yes"?>
<Relationships xmlns="http://schemas.openxmlformats.org/package/2006/relationships"><Relationship Id="rId3" Type="http://schemas.openxmlformats.org/officeDocument/2006/relationships/hyperlink" Target="https://www150.statcan.gc.ca/t1/tbl1/en/tv.action?pid=2010000801" TargetMode="External"/><Relationship Id="rId2" Type="http://schemas.openxmlformats.org/officeDocument/2006/relationships/printerSettings" Target="../printerSettings/printerSettings111.bin"/><Relationship Id="rId1" Type="http://schemas.openxmlformats.org/officeDocument/2006/relationships/printerSettings" Target="../printerSettings/printerSettings110.bin"/><Relationship Id="rId6" Type="http://schemas.openxmlformats.org/officeDocument/2006/relationships/vmlDrawing" Target="../drawings/vmlDrawing44.vml"/><Relationship Id="rId5" Type="http://schemas.openxmlformats.org/officeDocument/2006/relationships/printerSettings" Target="../printerSettings/printerSettings112.bin"/><Relationship Id="rId4" Type="http://schemas.openxmlformats.org/officeDocument/2006/relationships/hyperlink" Target="https://www150.statcan.gc.ca/t1/tbl1/en/tv.action?pid=2010000801"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www5.statcan.gc.ca/cansim/a26?lang=eng&amp;retrLang=eng&amp;id=0790003&amp;&amp;pattern=&amp;stByVal=1&amp;p1=1&amp;p2=50&amp;tabMode=dataTable&amp;csid=" TargetMode="External"/><Relationship Id="rId2" Type="http://schemas.openxmlformats.org/officeDocument/2006/relationships/printerSettings" Target="../printerSettings/printerSettings114.bin"/><Relationship Id="rId1" Type="http://schemas.openxmlformats.org/officeDocument/2006/relationships/printerSettings" Target="../printerSettings/printerSettings113.bin"/><Relationship Id="rId6" Type="http://schemas.openxmlformats.org/officeDocument/2006/relationships/vmlDrawing" Target="../drawings/vmlDrawing45.vml"/><Relationship Id="rId5" Type="http://schemas.openxmlformats.org/officeDocument/2006/relationships/printerSettings" Target="../printerSettings/printerSettings115.bin"/><Relationship Id="rId4" Type="http://schemas.openxmlformats.org/officeDocument/2006/relationships/hyperlink" Target="https://www150.statcan.gc.ca/t1/tbl1/en/tv.action?pid=2010000101" TargetMode="External"/></Relationships>
</file>

<file path=xl/worksheets/_rels/sheet46.xml.rels><?xml version="1.0" encoding="UTF-8" standalone="yes"?>
<Relationships xmlns="http://schemas.openxmlformats.org/package/2006/relationships"><Relationship Id="rId3" Type="http://schemas.openxmlformats.org/officeDocument/2006/relationships/hyperlink" Target="https://www.ic.gc.ca/eic/site/tdo-dcd.nsf/eng/home" TargetMode="External"/><Relationship Id="rId2" Type="http://schemas.openxmlformats.org/officeDocument/2006/relationships/printerSettings" Target="../printerSettings/printerSettings117.bin"/><Relationship Id="rId1" Type="http://schemas.openxmlformats.org/officeDocument/2006/relationships/printerSettings" Target="../printerSettings/printerSettings116.bin"/><Relationship Id="rId5" Type="http://schemas.openxmlformats.org/officeDocument/2006/relationships/vmlDrawing" Target="../drawings/vmlDrawing46.vml"/><Relationship Id="rId4" Type="http://schemas.openxmlformats.org/officeDocument/2006/relationships/printerSettings" Target="../printerSettings/printerSettings118.bin"/></Relationships>
</file>

<file path=xl/worksheets/_rels/sheet47.xml.rels><?xml version="1.0" encoding="UTF-8" standalone="yes"?>
<Relationships xmlns="http://schemas.openxmlformats.org/package/2006/relationships"><Relationship Id="rId3" Type="http://schemas.openxmlformats.org/officeDocument/2006/relationships/vmlDrawing" Target="../drawings/vmlDrawing47.vml"/><Relationship Id="rId2" Type="http://schemas.openxmlformats.org/officeDocument/2006/relationships/printerSettings" Target="../printerSettings/printerSettings119.bin"/><Relationship Id="rId1" Type="http://schemas.openxmlformats.org/officeDocument/2006/relationships/hyperlink" Target="https://www.ic.gc.ca/eic/site/tdo-dcd.nsf/eng/home" TargetMode="External"/></Relationships>
</file>

<file path=xl/worksheets/_rels/sheet48.xml.rels><?xml version="1.0" encoding="UTF-8" standalone="yes"?>
<Relationships xmlns="http://schemas.openxmlformats.org/package/2006/relationships"><Relationship Id="rId3" Type="http://schemas.openxmlformats.org/officeDocument/2006/relationships/hyperlink" Target="https://www150.statcan.gc.ca/t1/tbl1/en/tv.action?pid=1610004801" TargetMode="External"/><Relationship Id="rId2" Type="http://schemas.openxmlformats.org/officeDocument/2006/relationships/printerSettings" Target="../printerSettings/printerSettings121.bin"/><Relationship Id="rId1" Type="http://schemas.openxmlformats.org/officeDocument/2006/relationships/printerSettings" Target="../printerSettings/printerSettings120.bin"/><Relationship Id="rId5" Type="http://schemas.openxmlformats.org/officeDocument/2006/relationships/vmlDrawing" Target="../drawings/vmlDrawing48.vml"/><Relationship Id="rId4" Type="http://schemas.openxmlformats.org/officeDocument/2006/relationships/printerSettings" Target="../printerSettings/printerSettings122.bin"/></Relationships>
</file>

<file path=xl/worksheets/_rels/sheet49.xml.rels><?xml version="1.0" encoding="UTF-8" standalone="yes"?>
<Relationships xmlns="http://schemas.openxmlformats.org/package/2006/relationships"><Relationship Id="rId3" Type="http://schemas.openxmlformats.org/officeDocument/2006/relationships/hyperlink" Target="https://www150.statcan.gc.ca/t1/tbl1/en/tv.action?pid=3410003501" TargetMode="External"/><Relationship Id="rId2" Type="http://schemas.openxmlformats.org/officeDocument/2006/relationships/printerSettings" Target="../printerSettings/printerSettings124.bin"/><Relationship Id="rId1" Type="http://schemas.openxmlformats.org/officeDocument/2006/relationships/printerSettings" Target="../printerSettings/printerSettings123.bin"/><Relationship Id="rId5" Type="http://schemas.openxmlformats.org/officeDocument/2006/relationships/vmlDrawing" Target="../drawings/vmlDrawing49.vml"/><Relationship Id="rId4" Type="http://schemas.openxmlformats.org/officeDocument/2006/relationships/printerSettings" Target="../printerSettings/printerSettings125.bin"/></Relationships>
</file>

<file path=xl/worksheets/_rels/sheet50.xml.rels><?xml version="1.0" encoding="UTF-8" standalone="yes"?>
<Relationships xmlns="http://schemas.openxmlformats.org/package/2006/relationships"><Relationship Id="rId3" Type="http://schemas.openxmlformats.org/officeDocument/2006/relationships/hyperlink" Target="https://www150.statcan.gc.ca/t1/tbl1/en/tv.action?pid=3410003801" TargetMode="External"/><Relationship Id="rId7" Type="http://schemas.openxmlformats.org/officeDocument/2006/relationships/vmlDrawing" Target="../drawings/vmlDrawing50.vml"/><Relationship Id="rId2" Type="http://schemas.openxmlformats.org/officeDocument/2006/relationships/printerSettings" Target="../printerSettings/printerSettings127.bin"/><Relationship Id="rId1" Type="http://schemas.openxmlformats.org/officeDocument/2006/relationships/printerSettings" Target="../printerSettings/printerSettings126.bin"/><Relationship Id="rId6" Type="http://schemas.openxmlformats.org/officeDocument/2006/relationships/printerSettings" Target="../printerSettings/printerSettings128.bin"/><Relationship Id="rId5" Type="http://schemas.openxmlformats.org/officeDocument/2006/relationships/hyperlink" Target="https://www150.statcan.gc.ca/t1/tbl1/en/tv.action?pid=3410017501" TargetMode="External"/><Relationship Id="rId4" Type="http://schemas.openxmlformats.org/officeDocument/2006/relationships/hyperlink" Target="http://www5.statcan.gc.ca/cansim/a26?lang=eng&amp;retrLang=eng&amp;id=0260016&amp;&amp;pattern=&amp;stByVal=1&amp;p1=1&amp;p2=50&amp;tabMode=dataTable&amp;csid=" TargetMode="External"/></Relationships>
</file>

<file path=xl/worksheets/_rels/sheet51.xml.rels><?xml version="1.0" encoding="UTF-8" standalone="yes"?>
<Relationships xmlns="http://schemas.openxmlformats.org/package/2006/relationships"><Relationship Id="rId3" Type="http://schemas.openxmlformats.org/officeDocument/2006/relationships/hyperlink" Target="https://www150.statcan.gc.ca/t1/tbl1/en/tv.action?pid=3410013501" TargetMode="External"/><Relationship Id="rId7" Type="http://schemas.openxmlformats.org/officeDocument/2006/relationships/vmlDrawing" Target="../drawings/vmlDrawing51.vml"/><Relationship Id="rId2" Type="http://schemas.openxmlformats.org/officeDocument/2006/relationships/printerSettings" Target="../printerSettings/printerSettings130.bin"/><Relationship Id="rId1" Type="http://schemas.openxmlformats.org/officeDocument/2006/relationships/printerSettings" Target="../printerSettings/printerSettings129.bin"/><Relationship Id="rId6" Type="http://schemas.openxmlformats.org/officeDocument/2006/relationships/printerSettings" Target="../printerSettings/printerSettings131.bin"/><Relationship Id="rId5" Type="http://schemas.openxmlformats.org/officeDocument/2006/relationships/hyperlink" Target="https://www150.statcan.gc.ca/t1/tbl1/en/tv.action?pid=3410017501" TargetMode="External"/><Relationship Id="rId4" Type="http://schemas.openxmlformats.org/officeDocument/2006/relationships/hyperlink" Target="http://www5.statcan.gc.ca/cansim/a26?lang=eng&amp;retrLang=eng&amp;id=0260016&amp;&amp;pattern=&amp;stByVal=1&amp;p1=1&amp;p2=50&amp;tabMode=dataTable&amp;csid=" TargetMode="External"/></Relationships>
</file>

<file path=xl/worksheets/_rels/sheet52.xml.rels><?xml version="1.0" encoding="UTF-8" standalone="yes"?>
<Relationships xmlns="http://schemas.openxmlformats.org/package/2006/relationships"><Relationship Id="rId8" Type="http://schemas.openxmlformats.org/officeDocument/2006/relationships/vmlDrawing" Target="../drawings/vmlDrawing52.vml"/><Relationship Id="rId3" Type="http://schemas.openxmlformats.org/officeDocument/2006/relationships/hyperlink" Target="https://www150.statcan.gc.ca/t1/tbl1/en/tv.action?pid=3410012801" TargetMode="External"/><Relationship Id="rId7" Type="http://schemas.openxmlformats.org/officeDocument/2006/relationships/printerSettings" Target="../printerSettings/printerSettings134.bin"/><Relationship Id="rId2" Type="http://schemas.openxmlformats.org/officeDocument/2006/relationships/printerSettings" Target="../printerSettings/printerSettings133.bin"/><Relationship Id="rId1" Type="http://schemas.openxmlformats.org/officeDocument/2006/relationships/printerSettings" Target="../printerSettings/printerSettings132.bin"/><Relationship Id="rId6" Type="http://schemas.openxmlformats.org/officeDocument/2006/relationships/hyperlink" Target="https://www150.statcan.gc.ca/t1/tbl1/en/tv.action?pid=3410012901" TargetMode="External"/><Relationship Id="rId5" Type="http://schemas.openxmlformats.org/officeDocument/2006/relationships/hyperlink" Target="https://www150.statcan.gc.ca/t1/tbl1/en/tv.action?pid=3410012601" TargetMode="External"/><Relationship Id="rId4" Type="http://schemas.openxmlformats.org/officeDocument/2006/relationships/hyperlink" Target="https://www150.statcan.gc.ca/t1/tbl1/en/tv.action?pid=3410013301" TargetMode="External"/></Relationships>
</file>

<file path=xl/worksheets/_rels/sheet53.xml.rels><?xml version="1.0" encoding="UTF-8" standalone="yes"?>
<Relationships xmlns="http://schemas.openxmlformats.org/package/2006/relationships"><Relationship Id="rId3" Type="http://schemas.openxmlformats.org/officeDocument/2006/relationships/hyperlink" Target="https://www150.statcan.gc.ca/t1/tbl1/en/tv.action?pid=3410006601" TargetMode="External"/><Relationship Id="rId2" Type="http://schemas.openxmlformats.org/officeDocument/2006/relationships/printerSettings" Target="../printerSettings/printerSettings136.bin"/><Relationship Id="rId1" Type="http://schemas.openxmlformats.org/officeDocument/2006/relationships/printerSettings" Target="../printerSettings/printerSettings135.bin"/><Relationship Id="rId5" Type="http://schemas.openxmlformats.org/officeDocument/2006/relationships/vmlDrawing" Target="../drawings/vmlDrawing53.vml"/><Relationship Id="rId4" Type="http://schemas.openxmlformats.org/officeDocument/2006/relationships/printerSettings" Target="../printerSettings/printerSettings137.bin"/></Relationships>
</file>

<file path=xl/worksheets/_rels/sheet54.xml.rels><?xml version="1.0" encoding="UTF-8" standalone="yes"?>
<Relationships xmlns="http://schemas.openxmlformats.org/package/2006/relationships"><Relationship Id="rId3" Type="http://schemas.openxmlformats.org/officeDocument/2006/relationships/hyperlink" Target="http://www5.statcan.gc.ca/cansim/a26?lang=eng&amp;retrLang=eng&amp;id=0020001&amp;&amp;pattern=&amp;stByVal=1&amp;p1=1&amp;p2=50&amp;tabMode=dataTable&amp;csid=" TargetMode="External"/><Relationship Id="rId2" Type="http://schemas.openxmlformats.org/officeDocument/2006/relationships/printerSettings" Target="../printerSettings/printerSettings139.bin"/><Relationship Id="rId1" Type="http://schemas.openxmlformats.org/officeDocument/2006/relationships/printerSettings" Target="../printerSettings/printerSettings138.bin"/><Relationship Id="rId6" Type="http://schemas.openxmlformats.org/officeDocument/2006/relationships/vmlDrawing" Target="../drawings/vmlDrawing54.vml"/><Relationship Id="rId5" Type="http://schemas.openxmlformats.org/officeDocument/2006/relationships/printerSettings" Target="../printerSettings/printerSettings140.bin"/><Relationship Id="rId4" Type="http://schemas.openxmlformats.org/officeDocument/2006/relationships/hyperlink" Target="https://www150.statcan.gc.ca/t1/tbl1/en/tv.action?pid=3210004501" TargetMode="External"/></Relationships>
</file>

<file path=xl/worksheets/_rels/sheet55.xml.rels><?xml version="1.0" encoding="UTF-8" standalone="yes"?>
<Relationships xmlns="http://schemas.openxmlformats.org/package/2006/relationships"><Relationship Id="rId3" Type="http://schemas.openxmlformats.org/officeDocument/2006/relationships/hyperlink" Target="https://www150.statcan.gc.ca/t1/tbl1/en/tv.action?pid=3210009901" TargetMode="External"/><Relationship Id="rId7" Type="http://schemas.openxmlformats.org/officeDocument/2006/relationships/vmlDrawing" Target="../drawings/vmlDrawing55.vml"/><Relationship Id="rId2" Type="http://schemas.openxmlformats.org/officeDocument/2006/relationships/printerSettings" Target="../printerSettings/printerSettings142.bin"/><Relationship Id="rId1" Type="http://schemas.openxmlformats.org/officeDocument/2006/relationships/printerSettings" Target="../printerSettings/printerSettings141.bin"/><Relationship Id="rId6" Type="http://schemas.openxmlformats.org/officeDocument/2006/relationships/printerSettings" Target="../printerSettings/printerSettings143.bin"/><Relationship Id="rId5" Type="http://schemas.openxmlformats.org/officeDocument/2006/relationships/hyperlink" Target="https://www150.statcan.gc.ca/t1/tbl1/en/tv.action?pid=3210005201" TargetMode="External"/><Relationship Id="rId4" Type="http://schemas.openxmlformats.org/officeDocument/2006/relationships/hyperlink" Target="http://www5.statcan.gc.ca/cansim/a26?lang=eng&amp;retrLang=eng&amp;id=0020009&amp;&amp;pattern=&amp;stByVal=1&amp;p1=1&amp;p2=50&amp;tabMode=dataTable&amp;csid=" TargetMode="External"/></Relationships>
</file>

<file path=xl/worksheets/_rels/sheet56.xml.rels><?xml version="1.0" encoding="UTF-8" standalone="yes"?>
<Relationships xmlns="http://schemas.openxmlformats.org/package/2006/relationships"><Relationship Id="rId3" Type="http://schemas.openxmlformats.org/officeDocument/2006/relationships/hyperlink" Target="https://www150.statcan.gc.ca/t1/tbl1/en/tv.action?pid=3210035801" TargetMode="External"/><Relationship Id="rId2" Type="http://schemas.openxmlformats.org/officeDocument/2006/relationships/printerSettings" Target="../printerSettings/printerSettings145.bin"/><Relationship Id="rId1" Type="http://schemas.openxmlformats.org/officeDocument/2006/relationships/printerSettings" Target="../printerSettings/printerSettings144.bin"/><Relationship Id="rId6" Type="http://schemas.openxmlformats.org/officeDocument/2006/relationships/vmlDrawing" Target="../drawings/vmlDrawing56.vml"/><Relationship Id="rId5" Type="http://schemas.openxmlformats.org/officeDocument/2006/relationships/drawing" Target="../drawings/drawing10.xml"/><Relationship Id="rId4" Type="http://schemas.openxmlformats.org/officeDocument/2006/relationships/printerSettings" Target="../printerSettings/printerSettings146.bin"/></Relationships>
</file>

<file path=xl/worksheets/_rels/sheet57.xml.rels><?xml version="1.0" encoding="UTF-8" standalone="yes"?>
<Relationships xmlns="http://schemas.openxmlformats.org/package/2006/relationships"><Relationship Id="rId8" Type="http://schemas.openxmlformats.org/officeDocument/2006/relationships/vmlDrawing" Target="../drawings/vmlDrawing57.vml"/><Relationship Id="rId3" Type="http://schemas.openxmlformats.org/officeDocument/2006/relationships/hyperlink" Target="https://www150.statcan.gc.ca/t1/tbl1/en/cv.action?pid=3210013901" TargetMode="External"/><Relationship Id="rId7" Type="http://schemas.openxmlformats.org/officeDocument/2006/relationships/printerSettings" Target="../printerSettings/printerSettings149.bin"/><Relationship Id="rId2" Type="http://schemas.openxmlformats.org/officeDocument/2006/relationships/printerSettings" Target="../printerSettings/printerSettings148.bin"/><Relationship Id="rId1" Type="http://schemas.openxmlformats.org/officeDocument/2006/relationships/printerSettings" Target="../printerSettings/printerSettings147.bin"/><Relationship Id="rId6" Type="http://schemas.openxmlformats.org/officeDocument/2006/relationships/hyperlink" Target="https://www150.statcan.gc.ca/t1/tbl1/en/tv.action?pid=3210011601" TargetMode="External"/><Relationship Id="rId5" Type="http://schemas.openxmlformats.org/officeDocument/2006/relationships/hyperlink" Target="https://www150.statcan.gc.ca/t1/tbl1/en/tv.action?pid=3210014101" TargetMode="External"/><Relationship Id="rId4" Type="http://schemas.openxmlformats.org/officeDocument/2006/relationships/hyperlink" Target="https://www150.statcan.gc.ca/t1/tbl1/en/tv.action?pid=3210020001" TargetMode="External"/></Relationships>
</file>

<file path=xl/worksheets/_rels/sheet58.xml.rels><?xml version="1.0" encoding="UTF-8" standalone="yes"?>
<Relationships xmlns="http://schemas.openxmlformats.org/package/2006/relationships"><Relationship Id="rId8" Type="http://schemas.openxmlformats.org/officeDocument/2006/relationships/vmlDrawing" Target="../drawings/vmlDrawing58.vml"/><Relationship Id="rId3" Type="http://schemas.openxmlformats.org/officeDocument/2006/relationships/hyperlink" Target="http://www5.statcan.gc.ca/cansim/a26?lang=eng&amp;retrLang=eng&amp;id=0020007&amp;&amp;pattern=&amp;stByVal=1&amp;p1=1&amp;p2=50&amp;tabMode=dataTable&amp;csid=" TargetMode="External"/><Relationship Id="rId7" Type="http://schemas.openxmlformats.org/officeDocument/2006/relationships/printerSettings" Target="../printerSettings/printerSettings152.bin"/><Relationship Id="rId2" Type="http://schemas.openxmlformats.org/officeDocument/2006/relationships/printerSettings" Target="../printerSettings/printerSettings151.bin"/><Relationship Id="rId1" Type="http://schemas.openxmlformats.org/officeDocument/2006/relationships/printerSettings" Target="../printerSettings/printerSettings150.bin"/><Relationship Id="rId6" Type="http://schemas.openxmlformats.org/officeDocument/2006/relationships/hyperlink" Target="https://www150.statcan.gc.ca/t1/tbl1/en/tv.action?pid=3210005101" TargetMode="External"/><Relationship Id="rId5" Type="http://schemas.openxmlformats.org/officeDocument/2006/relationships/hyperlink" Target="https://www150.statcan.gc.ca/t1/tbl1/en/tv.action?pid=3210005001" TargetMode="External"/><Relationship Id="rId4" Type="http://schemas.openxmlformats.org/officeDocument/2006/relationships/hyperlink" Target="http://www5.statcan.gc.ca/cansim/a26?lang=eng&amp;retrLang=eng&amp;id=0020008&amp;&amp;pattern=&amp;stByVal=1&amp;p1=1&amp;p2=50&amp;tabMode=dataTable&amp;csid=" TargetMode="External"/></Relationships>
</file>

<file path=xl/worksheets/_rels/sheet59.xml.rels><?xml version="1.0" encoding="UTF-8" standalone="yes"?>
<Relationships xmlns="http://schemas.openxmlformats.org/package/2006/relationships"><Relationship Id="rId3" Type="http://schemas.openxmlformats.org/officeDocument/2006/relationships/hyperlink" Target="https://www.statcan.gc.ca/eng/ca2016" TargetMode="External"/><Relationship Id="rId2" Type="http://schemas.openxmlformats.org/officeDocument/2006/relationships/printerSettings" Target="../printerSettings/printerSettings154.bin"/><Relationship Id="rId1" Type="http://schemas.openxmlformats.org/officeDocument/2006/relationships/printerSettings" Target="../printerSettings/printerSettings153.bin"/><Relationship Id="rId6" Type="http://schemas.openxmlformats.org/officeDocument/2006/relationships/vmlDrawing" Target="../drawings/vmlDrawing59.vml"/><Relationship Id="rId5" Type="http://schemas.openxmlformats.org/officeDocument/2006/relationships/printerSettings" Target="../printerSettings/printerSettings155.bin"/><Relationship Id="rId4" Type="http://schemas.openxmlformats.org/officeDocument/2006/relationships/hyperlink" Target="https://www.statcan.gc.ca/eng/ca2016" TargetMode="External"/></Relationships>
</file>

<file path=xl/worksheets/_rels/sheet60.xml.rels><?xml version="1.0" encoding="UTF-8" standalone="yes"?>
<Relationships xmlns="http://schemas.openxmlformats.org/package/2006/relationships"><Relationship Id="rId3" Type="http://schemas.openxmlformats.org/officeDocument/2006/relationships/hyperlink" Target="https://www.statcan.gc.ca/eng/ca2016" TargetMode="External"/><Relationship Id="rId2" Type="http://schemas.openxmlformats.org/officeDocument/2006/relationships/printerSettings" Target="../printerSettings/printerSettings157.bin"/><Relationship Id="rId1" Type="http://schemas.openxmlformats.org/officeDocument/2006/relationships/printerSettings" Target="../printerSettings/printerSettings156.bin"/><Relationship Id="rId5" Type="http://schemas.openxmlformats.org/officeDocument/2006/relationships/vmlDrawing" Target="../drawings/vmlDrawing60.vml"/><Relationship Id="rId4" Type="http://schemas.openxmlformats.org/officeDocument/2006/relationships/printerSettings" Target="../printerSettings/printerSettings158.bin"/></Relationships>
</file>

<file path=xl/worksheets/_rels/sheet61.xml.rels><?xml version="1.0" encoding="UTF-8" standalone="yes"?>
<Relationships xmlns="http://schemas.openxmlformats.org/package/2006/relationships"><Relationship Id="rId3" Type="http://schemas.openxmlformats.org/officeDocument/2006/relationships/printerSettings" Target="../printerSettings/printerSettings161.bin"/><Relationship Id="rId2" Type="http://schemas.openxmlformats.org/officeDocument/2006/relationships/printerSettings" Target="../printerSettings/printerSettings160.bin"/><Relationship Id="rId1" Type="http://schemas.openxmlformats.org/officeDocument/2006/relationships/printerSettings" Target="../printerSettings/printerSettings159.bin"/><Relationship Id="rId4" Type="http://schemas.openxmlformats.org/officeDocument/2006/relationships/vmlDrawing" Target="../drawings/vmlDrawing61.vml"/></Relationships>
</file>

<file path=xl/worksheets/_rels/sheet62.xml.rels><?xml version="1.0" encoding="UTF-8" standalone="yes"?>
<Relationships xmlns="http://schemas.openxmlformats.org/package/2006/relationships"><Relationship Id="rId3" Type="http://schemas.openxmlformats.org/officeDocument/2006/relationships/printerSettings" Target="../printerSettings/printerSettings164.bin"/><Relationship Id="rId2" Type="http://schemas.openxmlformats.org/officeDocument/2006/relationships/printerSettings" Target="../printerSettings/printerSettings163.bin"/><Relationship Id="rId1" Type="http://schemas.openxmlformats.org/officeDocument/2006/relationships/printerSettings" Target="../printerSettings/printerSettings162.bin"/><Relationship Id="rId5" Type="http://schemas.openxmlformats.org/officeDocument/2006/relationships/vmlDrawing" Target="../drawings/vmlDrawing62.vml"/><Relationship Id="rId4" Type="http://schemas.openxmlformats.org/officeDocument/2006/relationships/drawing" Target="../drawings/drawing11.xml"/></Relationships>
</file>

<file path=xl/worksheets/_rels/sheet63.xml.rels><?xml version="1.0" encoding="UTF-8" standalone="yes"?>
<Relationships xmlns="http://schemas.openxmlformats.org/package/2006/relationships"><Relationship Id="rId3" Type="http://schemas.openxmlformats.org/officeDocument/2006/relationships/hyperlink" Target="https://www150.statcan.gc.ca/t1/tbl1/en/tv.action?pid=3210010801" TargetMode="External"/><Relationship Id="rId2" Type="http://schemas.openxmlformats.org/officeDocument/2006/relationships/printerSettings" Target="../printerSettings/printerSettings166.bin"/><Relationship Id="rId1" Type="http://schemas.openxmlformats.org/officeDocument/2006/relationships/printerSettings" Target="../printerSettings/printerSettings165.bin"/><Relationship Id="rId6" Type="http://schemas.openxmlformats.org/officeDocument/2006/relationships/vmlDrawing" Target="../drawings/vmlDrawing63.vml"/><Relationship Id="rId5" Type="http://schemas.openxmlformats.org/officeDocument/2006/relationships/printerSettings" Target="../printerSettings/printerSettings167.bin"/><Relationship Id="rId4" Type="http://schemas.openxmlformats.org/officeDocument/2006/relationships/hyperlink" Target="https://www150.statcan.gc.ca/t1/tbl1/en/tv.action?pid=3210010701" TargetMode="External"/></Relationships>
</file>

<file path=xl/worksheets/_rels/sheet64.xml.rels><?xml version="1.0" encoding="UTF-8" standalone="yes"?>
<Relationships xmlns="http://schemas.openxmlformats.org/package/2006/relationships"><Relationship Id="rId3" Type="http://schemas.openxmlformats.org/officeDocument/2006/relationships/hyperlink" Target="https://www150.statcan.gc.ca/t1/tbl1/en/tv.action?pid=3310010201" TargetMode="External"/><Relationship Id="rId7" Type="http://schemas.openxmlformats.org/officeDocument/2006/relationships/vmlDrawing" Target="../drawings/vmlDrawing64.vml"/><Relationship Id="rId2" Type="http://schemas.openxmlformats.org/officeDocument/2006/relationships/printerSettings" Target="../printerSettings/printerSettings169.bin"/><Relationship Id="rId1" Type="http://schemas.openxmlformats.org/officeDocument/2006/relationships/printerSettings" Target="../printerSettings/printerSettings168.bin"/><Relationship Id="rId6" Type="http://schemas.openxmlformats.org/officeDocument/2006/relationships/printerSettings" Target="../printerSettings/printerSettings170.bin"/><Relationship Id="rId5" Type="http://schemas.openxmlformats.org/officeDocument/2006/relationships/hyperlink" Target="https://www150.statcan.gc.ca/t1/tbl1/en/tv.action?pid=2110017101" TargetMode="External"/><Relationship Id="rId4" Type="http://schemas.openxmlformats.org/officeDocument/2006/relationships/hyperlink" Target="http://www5.statcan.gc.ca/cansim/a26?lang=eng&amp;retrLang=eng&amp;id=3550006&amp;&amp;pattern=&amp;stByVal=1&amp;p1=1&amp;p2=50&amp;tabMode=dataTable&amp;csid=" TargetMode="External"/></Relationships>
</file>

<file path=xl/worksheets/_rels/sheet65.xml.rels><?xml version="1.0" encoding="UTF-8" standalone="yes"?>
<Relationships xmlns="http://schemas.openxmlformats.org/package/2006/relationships"><Relationship Id="rId2" Type="http://schemas.openxmlformats.org/officeDocument/2006/relationships/vmlDrawing" Target="../drawings/vmlDrawing65.vml"/><Relationship Id="rId1" Type="http://schemas.openxmlformats.org/officeDocument/2006/relationships/printerSettings" Target="../printerSettings/printerSettings171.bin"/></Relationships>
</file>

<file path=xl/worksheets/_rels/sheet66.xml.rels><?xml version="1.0" encoding="UTF-8" standalone="yes"?>
<Relationships xmlns="http://schemas.openxmlformats.org/package/2006/relationships"><Relationship Id="rId3" Type="http://schemas.openxmlformats.org/officeDocument/2006/relationships/hyperlink" Target="https://www150.statcan.gc.ca/t1/tbl1/en/tv.action?pid=2410002901" TargetMode="External"/><Relationship Id="rId2" Type="http://schemas.openxmlformats.org/officeDocument/2006/relationships/printerSettings" Target="../printerSettings/printerSettings173.bin"/><Relationship Id="rId1" Type="http://schemas.openxmlformats.org/officeDocument/2006/relationships/printerSettings" Target="../printerSettings/printerSettings172.bin"/><Relationship Id="rId6" Type="http://schemas.openxmlformats.org/officeDocument/2006/relationships/vmlDrawing" Target="../drawings/vmlDrawing66.vml"/><Relationship Id="rId5" Type="http://schemas.openxmlformats.org/officeDocument/2006/relationships/printerSettings" Target="../printerSettings/printerSettings174.bin"/><Relationship Id="rId4" Type="http://schemas.openxmlformats.org/officeDocument/2006/relationships/hyperlink" Target="https://www150.statcan.gc.ca/t1/tbl1/en/tv.action?pid=2410002401" TargetMode="External"/></Relationships>
</file>

<file path=xl/worksheets/_rels/sheet67.xml.rels><?xml version="1.0" encoding="UTF-8" standalone="yes"?>
<Relationships xmlns="http://schemas.openxmlformats.org/package/2006/relationships"><Relationship Id="rId3" Type="http://schemas.openxmlformats.org/officeDocument/2006/relationships/printerSettings" Target="../printerSettings/printerSettings177.bin"/><Relationship Id="rId2" Type="http://schemas.openxmlformats.org/officeDocument/2006/relationships/printerSettings" Target="../printerSettings/printerSettings176.bin"/><Relationship Id="rId1" Type="http://schemas.openxmlformats.org/officeDocument/2006/relationships/printerSettings" Target="../printerSettings/printerSettings175.bin"/><Relationship Id="rId4" Type="http://schemas.openxmlformats.org/officeDocument/2006/relationships/vmlDrawing" Target="../drawings/vmlDrawing67.vml"/></Relationships>
</file>

<file path=xl/worksheets/_rels/sheet68.xml.rels><?xml version="1.0" encoding="UTF-8" standalone="yes"?>
<Relationships xmlns="http://schemas.openxmlformats.org/package/2006/relationships"><Relationship Id="rId3" Type="http://schemas.openxmlformats.org/officeDocument/2006/relationships/printerSettings" Target="../printerSettings/printerSettings180.bin"/><Relationship Id="rId2" Type="http://schemas.openxmlformats.org/officeDocument/2006/relationships/printerSettings" Target="../printerSettings/printerSettings179.bin"/><Relationship Id="rId1" Type="http://schemas.openxmlformats.org/officeDocument/2006/relationships/printerSettings" Target="../printerSettings/printerSettings178.bin"/><Relationship Id="rId4" Type="http://schemas.openxmlformats.org/officeDocument/2006/relationships/vmlDrawing" Target="../drawings/vmlDrawing68.vml"/></Relationships>
</file>

<file path=xl/worksheets/_rels/sheet69.xml.rels><?xml version="1.0" encoding="UTF-8" standalone="yes"?>
<Relationships xmlns="http://schemas.openxmlformats.org/package/2006/relationships"><Relationship Id="rId3" Type="http://schemas.openxmlformats.org/officeDocument/2006/relationships/hyperlink" Target="http://www.eia.gov/dnav/pet/pet_pri_spt_s1_m.htm" TargetMode="External"/><Relationship Id="rId2" Type="http://schemas.openxmlformats.org/officeDocument/2006/relationships/printerSettings" Target="../printerSettings/printerSettings182.bin"/><Relationship Id="rId1" Type="http://schemas.openxmlformats.org/officeDocument/2006/relationships/printerSettings" Target="../printerSettings/printerSettings181.bin"/><Relationship Id="rId5" Type="http://schemas.openxmlformats.org/officeDocument/2006/relationships/vmlDrawing" Target="../drawings/vmlDrawing69.vml"/><Relationship Id="rId4" Type="http://schemas.openxmlformats.org/officeDocument/2006/relationships/printerSettings" Target="../printerSettings/printerSettings183.bin"/></Relationships>
</file>

<file path=xl/worksheets/_rels/sheet70.xml.rels><?xml version="1.0" encoding="UTF-8" standalone="yes"?>
<Relationships xmlns="http://schemas.openxmlformats.org/package/2006/relationships"><Relationship Id="rId3" Type="http://schemas.openxmlformats.org/officeDocument/2006/relationships/hyperlink" Target="https://www150.statcan.gc.ca/t1/tbl1/en/tv.action?pid=1810000101" TargetMode="External"/><Relationship Id="rId2" Type="http://schemas.openxmlformats.org/officeDocument/2006/relationships/printerSettings" Target="../printerSettings/printerSettings185.bin"/><Relationship Id="rId1" Type="http://schemas.openxmlformats.org/officeDocument/2006/relationships/printerSettings" Target="../printerSettings/printerSettings184.bin"/><Relationship Id="rId5" Type="http://schemas.openxmlformats.org/officeDocument/2006/relationships/vmlDrawing" Target="../drawings/vmlDrawing70.vml"/><Relationship Id="rId4" Type="http://schemas.openxmlformats.org/officeDocument/2006/relationships/printerSettings" Target="../printerSettings/printerSettings186.bin"/></Relationships>
</file>

<file path=xl/worksheets/_rels/sheet71.xml.rels><?xml version="1.0" encoding="UTF-8" standalone="yes"?>
<Relationships xmlns="http://schemas.openxmlformats.org/package/2006/relationships"><Relationship Id="rId3" Type="http://schemas.openxmlformats.org/officeDocument/2006/relationships/printerSettings" Target="../printerSettings/printerSettings187.bin"/><Relationship Id="rId2" Type="http://schemas.openxmlformats.org/officeDocument/2006/relationships/hyperlink" Target="http://data.ec.gc.ca/data/substances/monitor/canada-s-official-greenhouse-gas-inventory/" TargetMode="External"/><Relationship Id="rId1" Type="http://schemas.openxmlformats.org/officeDocument/2006/relationships/hyperlink" Target="http://data.ec.gc.ca/data/substances/monitor/canada-s-official-greenhouse-gas-inventory/" TargetMode="External"/><Relationship Id="rId4" Type="http://schemas.openxmlformats.org/officeDocument/2006/relationships/vmlDrawing" Target="../drawings/vmlDrawing71.vml"/></Relationships>
</file>

<file path=xl/worksheets/_rels/sheet72.xml.rels><?xml version="1.0" encoding="UTF-8" standalone="yes"?>
<Relationships xmlns="http://schemas.openxmlformats.org/package/2006/relationships"><Relationship Id="rId3" Type="http://schemas.openxmlformats.org/officeDocument/2006/relationships/printerSettings" Target="../printerSettings/printerSettings190.bin"/><Relationship Id="rId2" Type="http://schemas.openxmlformats.org/officeDocument/2006/relationships/printerSettings" Target="../printerSettings/printerSettings189.bin"/><Relationship Id="rId1" Type="http://schemas.openxmlformats.org/officeDocument/2006/relationships/printerSettings" Target="../printerSettings/printerSettings188.bin"/><Relationship Id="rId4" Type="http://schemas.openxmlformats.org/officeDocument/2006/relationships/vmlDrawing" Target="../drawings/vmlDrawing72.vml"/></Relationships>
</file>

<file path=xl/worksheets/_rels/sheet73.xml.rels><?xml version="1.0" encoding="UTF-8" standalone="yes"?>
<Relationships xmlns="http://schemas.openxmlformats.org/package/2006/relationships"><Relationship Id="rId3" Type="http://schemas.openxmlformats.org/officeDocument/2006/relationships/printerSettings" Target="../printerSettings/printerSettings191.bin"/><Relationship Id="rId2" Type="http://schemas.openxmlformats.org/officeDocument/2006/relationships/hyperlink" Target="https://www150.statcan.gc.ca/t1/tbl1/en/tv.action?pid=1410020401" TargetMode="External"/><Relationship Id="rId1" Type="http://schemas.openxmlformats.org/officeDocument/2006/relationships/hyperlink" Target="https://www150.statcan.gc.ca/t1/tbl1/en/tv.action?pid=3610022501" TargetMode="External"/><Relationship Id="rId4" Type="http://schemas.openxmlformats.org/officeDocument/2006/relationships/vmlDrawing" Target="../drawings/vmlDrawing73.vml"/></Relationships>
</file>

<file path=xl/worksheets/_rels/sheet74.xml.rels><?xml version="1.0" encoding="UTF-8" standalone="yes"?>
<Relationships xmlns="http://schemas.openxmlformats.org/package/2006/relationships"><Relationship Id="rId3" Type="http://schemas.openxmlformats.org/officeDocument/2006/relationships/printerSettings" Target="../printerSettings/printerSettings194.bin"/><Relationship Id="rId2" Type="http://schemas.openxmlformats.org/officeDocument/2006/relationships/printerSettings" Target="../printerSettings/printerSettings193.bin"/><Relationship Id="rId1" Type="http://schemas.openxmlformats.org/officeDocument/2006/relationships/printerSettings" Target="../printerSettings/printerSettings192.bin"/><Relationship Id="rId4" Type="http://schemas.openxmlformats.org/officeDocument/2006/relationships/vmlDrawing" Target="../drawings/vmlDrawing74.vml"/></Relationships>
</file>

<file path=xl/worksheets/_rels/sheet75.xml.rels><?xml version="1.0" encoding="UTF-8" standalone="yes"?>
<Relationships xmlns="http://schemas.openxmlformats.org/package/2006/relationships"><Relationship Id="rId3" Type="http://schemas.openxmlformats.org/officeDocument/2006/relationships/hyperlink" Target="https://www150.statcan.gc.ca/t1/tbl1/en/tv.action?pid=3510002701" TargetMode="External"/><Relationship Id="rId2" Type="http://schemas.openxmlformats.org/officeDocument/2006/relationships/printerSettings" Target="../printerSettings/printerSettings196.bin"/><Relationship Id="rId1" Type="http://schemas.openxmlformats.org/officeDocument/2006/relationships/printerSettings" Target="../printerSettings/printerSettings195.bin"/><Relationship Id="rId6" Type="http://schemas.openxmlformats.org/officeDocument/2006/relationships/vmlDrawing" Target="../drawings/vmlDrawing75.vml"/><Relationship Id="rId5" Type="http://schemas.openxmlformats.org/officeDocument/2006/relationships/printerSettings" Target="../printerSettings/printerSettings197.bin"/><Relationship Id="rId4" Type="http://schemas.openxmlformats.org/officeDocument/2006/relationships/hyperlink" Target="https://www150.statcan.gc.ca/t1/tbl1/en/tv.action?pid=3510003801" TargetMode="External"/></Relationships>
</file>

<file path=xl/worksheets/_rels/sheet76.xml.rels><?xml version="1.0" encoding="UTF-8" standalone="yes"?>
<Relationships xmlns="http://schemas.openxmlformats.org/package/2006/relationships"><Relationship Id="rId3" Type="http://schemas.openxmlformats.org/officeDocument/2006/relationships/hyperlink" Target="https://www150.statcan.gc.ca/t1/tbl1/en/tv.action?pid=3510017701" TargetMode="External"/><Relationship Id="rId2" Type="http://schemas.openxmlformats.org/officeDocument/2006/relationships/printerSettings" Target="../printerSettings/printerSettings199.bin"/><Relationship Id="rId1" Type="http://schemas.openxmlformats.org/officeDocument/2006/relationships/printerSettings" Target="../printerSettings/printerSettings198.bin"/><Relationship Id="rId5" Type="http://schemas.openxmlformats.org/officeDocument/2006/relationships/vmlDrawing" Target="../drawings/vmlDrawing76.vml"/><Relationship Id="rId4" Type="http://schemas.openxmlformats.org/officeDocument/2006/relationships/printerSettings" Target="../printerSettings/printerSettings200.bin"/></Relationships>
</file>

<file path=xl/worksheets/_rels/sheet77.xml.rels><?xml version="1.0" encoding="UTF-8" standalone="yes"?>
<Relationships xmlns="http://schemas.openxmlformats.org/package/2006/relationships"><Relationship Id="rId3" Type="http://schemas.openxmlformats.org/officeDocument/2006/relationships/hyperlink" Target="https://open.canada.ca/data/en/dataset/ca0395a8-a8e8-4090-b413-14554c970f3e" TargetMode="External"/><Relationship Id="rId2" Type="http://schemas.openxmlformats.org/officeDocument/2006/relationships/printerSettings" Target="../printerSettings/printerSettings202.bin"/><Relationship Id="rId1" Type="http://schemas.openxmlformats.org/officeDocument/2006/relationships/printerSettings" Target="../printerSettings/printerSettings201.bin"/><Relationship Id="rId5" Type="http://schemas.openxmlformats.org/officeDocument/2006/relationships/vmlDrawing" Target="../drawings/vmlDrawing77.vml"/><Relationship Id="rId4" Type="http://schemas.openxmlformats.org/officeDocument/2006/relationships/printerSettings" Target="../printerSettings/printerSettings203.bin"/></Relationships>
</file>

<file path=xl/worksheets/_rels/sheet78.xml.rels><?xml version="1.0" encoding="UTF-8" standalone="yes"?>
<Relationships xmlns="http://schemas.openxmlformats.org/package/2006/relationships"><Relationship Id="rId3" Type="http://schemas.openxmlformats.org/officeDocument/2006/relationships/printerSettings" Target="../printerSettings/printerSettings206.bin"/><Relationship Id="rId2" Type="http://schemas.openxmlformats.org/officeDocument/2006/relationships/printerSettings" Target="../printerSettings/printerSettings205.bin"/><Relationship Id="rId1" Type="http://schemas.openxmlformats.org/officeDocument/2006/relationships/printerSettings" Target="../printerSettings/printerSettings204.bin"/><Relationship Id="rId4" Type="http://schemas.openxmlformats.org/officeDocument/2006/relationships/vmlDrawing" Target="../drawings/vmlDrawing78.vml"/></Relationships>
</file>

<file path=xl/worksheets/_rels/sheet79.xml.rels><?xml version="1.0" encoding="UTF-8" standalone="yes"?>
<Relationships xmlns="http://schemas.openxmlformats.org/package/2006/relationships"><Relationship Id="rId3" Type="http://schemas.openxmlformats.org/officeDocument/2006/relationships/printerSettings" Target="../printerSettings/printerSettings209.bin"/><Relationship Id="rId2" Type="http://schemas.openxmlformats.org/officeDocument/2006/relationships/printerSettings" Target="../printerSettings/printerSettings208.bin"/><Relationship Id="rId1" Type="http://schemas.openxmlformats.org/officeDocument/2006/relationships/printerSettings" Target="../printerSettings/printerSettings207.bin"/><Relationship Id="rId4" Type="http://schemas.openxmlformats.org/officeDocument/2006/relationships/vmlDrawing" Target="../drawings/vmlDrawing79.vml"/></Relationships>
</file>

<file path=xl/worksheets/_rels/sheet80.xml.rels><?xml version="1.0" encoding="UTF-8" standalone="yes"?>
<Relationships xmlns="http://schemas.openxmlformats.org/package/2006/relationships"><Relationship Id="rId3" Type="http://schemas.openxmlformats.org/officeDocument/2006/relationships/printerSettings" Target="../printerSettings/printerSettings212.bin"/><Relationship Id="rId2" Type="http://schemas.openxmlformats.org/officeDocument/2006/relationships/printerSettings" Target="../printerSettings/printerSettings211.bin"/><Relationship Id="rId1" Type="http://schemas.openxmlformats.org/officeDocument/2006/relationships/printerSettings" Target="../printerSettings/printerSettings210.bin"/><Relationship Id="rId4" Type="http://schemas.openxmlformats.org/officeDocument/2006/relationships/vmlDrawing" Target="../drawings/vmlDrawing80.vml"/></Relationships>
</file>

<file path=xl/worksheets/_rels/sheet81.xml.rels><?xml version="1.0" encoding="UTF-8" standalone="yes"?>
<Relationships xmlns="http://schemas.openxmlformats.org/package/2006/relationships"><Relationship Id="rId3" Type="http://schemas.openxmlformats.org/officeDocument/2006/relationships/hyperlink" Target="https://www150.statcan.gc.ca/t1/tbl1/en/tv.action?pid=1310041801" TargetMode="External"/><Relationship Id="rId7" Type="http://schemas.openxmlformats.org/officeDocument/2006/relationships/vmlDrawing" Target="../drawings/vmlDrawing81.vml"/><Relationship Id="rId2" Type="http://schemas.openxmlformats.org/officeDocument/2006/relationships/printerSettings" Target="../printerSettings/printerSettings214.bin"/><Relationship Id="rId1" Type="http://schemas.openxmlformats.org/officeDocument/2006/relationships/printerSettings" Target="../printerSettings/printerSettings213.bin"/><Relationship Id="rId6" Type="http://schemas.openxmlformats.org/officeDocument/2006/relationships/printerSettings" Target="../printerSettings/printerSettings215.bin"/><Relationship Id="rId5" Type="http://schemas.openxmlformats.org/officeDocument/2006/relationships/hyperlink" Target="https://www150.statcan.gc.ca/t1/tbl1/en/tv.action?pid=1310011401" TargetMode="External"/><Relationship Id="rId4" Type="http://schemas.openxmlformats.org/officeDocument/2006/relationships/hyperlink" Target="https://www150.statcan.gc.ca/t1/tbl1/en/tv.action?pid=1310014001" TargetMode="External"/></Relationships>
</file>

<file path=xl/worksheets/_rels/sheet82.xml.rels><?xml version="1.0" encoding="UTF-8" standalone="yes"?>
<Relationships xmlns="http://schemas.openxmlformats.org/package/2006/relationships"><Relationship Id="rId3" Type="http://schemas.openxmlformats.org/officeDocument/2006/relationships/hyperlink" Target="https://www150.statcan.gc.ca/t1/tbl1/en/tv.action?pid=1310080001" TargetMode="External"/><Relationship Id="rId2" Type="http://schemas.openxmlformats.org/officeDocument/2006/relationships/printerSettings" Target="../printerSettings/printerSettings217.bin"/><Relationship Id="rId1" Type="http://schemas.openxmlformats.org/officeDocument/2006/relationships/printerSettings" Target="../printerSettings/printerSettings216.bin"/><Relationship Id="rId5" Type="http://schemas.openxmlformats.org/officeDocument/2006/relationships/vmlDrawing" Target="../drawings/vmlDrawing82.vml"/><Relationship Id="rId4" Type="http://schemas.openxmlformats.org/officeDocument/2006/relationships/printerSettings" Target="../printerSettings/printerSettings218.bin"/></Relationships>
</file>

<file path=xl/worksheets/_rels/sheet83.xml.rels><?xml version="1.0" encoding="UTF-8" standalone="yes"?>
<Relationships xmlns="http://schemas.openxmlformats.org/package/2006/relationships"><Relationship Id="rId3" Type="http://schemas.openxmlformats.org/officeDocument/2006/relationships/hyperlink" Target="https://www150.statcan.gc.ca/t1/tbl1/en/tv.action?pid=1310009601" TargetMode="External"/><Relationship Id="rId2" Type="http://schemas.openxmlformats.org/officeDocument/2006/relationships/printerSettings" Target="../printerSettings/printerSettings220.bin"/><Relationship Id="rId1" Type="http://schemas.openxmlformats.org/officeDocument/2006/relationships/printerSettings" Target="../printerSettings/printerSettings219.bin"/><Relationship Id="rId5" Type="http://schemas.openxmlformats.org/officeDocument/2006/relationships/vmlDrawing" Target="../drawings/vmlDrawing83.vml"/><Relationship Id="rId4" Type="http://schemas.openxmlformats.org/officeDocument/2006/relationships/printerSettings" Target="../printerSettings/printerSettings221.bin"/></Relationships>
</file>

<file path=xl/worksheets/_rels/sheet84.xml.rels><?xml version="1.0" encoding="UTF-8" standalone="yes"?>
<Relationships xmlns="http://schemas.openxmlformats.org/package/2006/relationships"><Relationship Id="rId3" Type="http://schemas.openxmlformats.org/officeDocument/2006/relationships/hyperlink" Target="https://www.princeedwardisland.ca/en/information/finance/public-accounts" TargetMode="External"/><Relationship Id="rId2" Type="http://schemas.openxmlformats.org/officeDocument/2006/relationships/printerSettings" Target="../printerSettings/printerSettings223.bin"/><Relationship Id="rId1" Type="http://schemas.openxmlformats.org/officeDocument/2006/relationships/printerSettings" Target="../printerSettings/printerSettings222.bin"/><Relationship Id="rId5" Type="http://schemas.openxmlformats.org/officeDocument/2006/relationships/vmlDrawing" Target="../drawings/vmlDrawing84.vml"/><Relationship Id="rId4" Type="http://schemas.openxmlformats.org/officeDocument/2006/relationships/printerSettings" Target="../printerSettings/printerSettings224.bin"/></Relationships>
</file>

<file path=xl/worksheets/_rels/sheet85.xml.rels><?xml version="1.0" encoding="UTF-8" standalone="yes"?>
<Relationships xmlns="http://schemas.openxmlformats.org/package/2006/relationships"><Relationship Id="rId3" Type="http://schemas.openxmlformats.org/officeDocument/2006/relationships/printerSettings" Target="../printerSettings/printerSettings227.bin"/><Relationship Id="rId2" Type="http://schemas.openxmlformats.org/officeDocument/2006/relationships/printerSettings" Target="../printerSettings/printerSettings226.bin"/><Relationship Id="rId1" Type="http://schemas.openxmlformats.org/officeDocument/2006/relationships/printerSettings" Target="../printerSettings/printerSettings225.bin"/><Relationship Id="rId4" Type="http://schemas.openxmlformats.org/officeDocument/2006/relationships/vmlDrawing" Target="../drawings/vmlDrawing85.vml"/></Relationships>
</file>

<file path=xl/worksheets/_rels/sheet86.xml.rels><?xml version="1.0" encoding="UTF-8" standalone="yes"?>
<Relationships xmlns="http://schemas.openxmlformats.org/package/2006/relationships"><Relationship Id="rId3" Type="http://schemas.openxmlformats.org/officeDocument/2006/relationships/printerSettings" Target="../printerSettings/printerSettings228.bin"/><Relationship Id="rId2" Type="http://schemas.openxmlformats.org/officeDocument/2006/relationships/hyperlink" Target="https://www.princeedwardisland.ca/en/information/finance/public-accounts" TargetMode="External"/><Relationship Id="rId1" Type="http://schemas.openxmlformats.org/officeDocument/2006/relationships/hyperlink" Target="http://www.gov.pe.ca/finance/publicaccounts" TargetMode="External"/><Relationship Id="rId4" Type="http://schemas.openxmlformats.org/officeDocument/2006/relationships/vmlDrawing" Target="../drawings/vmlDrawing86.vml"/></Relationships>
</file>

<file path=xl/worksheets/_rels/sheet87.xml.rels><?xml version="1.0" encoding="UTF-8" standalone="yes"?>
<Relationships xmlns="http://schemas.openxmlformats.org/package/2006/relationships"><Relationship Id="rId3" Type="http://schemas.openxmlformats.org/officeDocument/2006/relationships/printerSettings" Target="../printerSettings/printerSettings231.bin"/><Relationship Id="rId2" Type="http://schemas.openxmlformats.org/officeDocument/2006/relationships/printerSettings" Target="../printerSettings/printerSettings230.bin"/><Relationship Id="rId1" Type="http://schemas.openxmlformats.org/officeDocument/2006/relationships/printerSettings" Target="../printerSettings/printerSettings229.bin"/><Relationship Id="rId4" Type="http://schemas.openxmlformats.org/officeDocument/2006/relationships/vmlDrawing" Target="../drawings/vmlDrawing87.vml"/></Relationships>
</file>

<file path=xl/worksheets/_rels/sheet88.xml.rels><?xml version="1.0" encoding="UTF-8" standalone="yes"?>
<Relationships xmlns="http://schemas.openxmlformats.org/package/2006/relationships"><Relationship Id="rId3" Type="http://schemas.openxmlformats.org/officeDocument/2006/relationships/hyperlink" Target="https://www150.statcan.gc.ca/t1/tbl1/en/tv.action?pid=1410020401" TargetMode="External"/><Relationship Id="rId2" Type="http://schemas.openxmlformats.org/officeDocument/2006/relationships/printerSettings" Target="../printerSettings/printerSettings233.bin"/><Relationship Id="rId1" Type="http://schemas.openxmlformats.org/officeDocument/2006/relationships/printerSettings" Target="../printerSettings/printerSettings232.bin"/><Relationship Id="rId6" Type="http://schemas.openxmlformats.org/officeDocument/2006/relationships/vmlDrawing" Target="../drawings/vmlDrawing88.vml"/><Relationship Id="rId5" Type="http://schemas.openxmlformats.org/officeDocument/2006/relationships/printerSettings" Target="../printerSettings/printerSettings234.bin"/><Relationship Id="rId4" Type="http://schemas.openxmlformats.org/officeDocument/2006/relationships/hyperlink" Target="https://www150.statcan.gc.ca/t1/tbl1/en/tv.action?pid=14100202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rgb="FFFF66CC"/>
    <pageSetUpPr fitToPage="1"/>
  </sheetPr>
  <dimension ref="A1:IP78"/>
  <sheetViews>
    <sheetView tabSelected="1" zoomScaleNormal="100" workbookViewId="0">
      <selection sqref="A1:J1"/>
    </sheetView>
  </sheetViews>
  <sheetFormatPr defaultRowHeight="13.2" x14ac:dyDescent="0.25"/>
  <cols>
    <col min="1" max="1" width="29" customWidth="1"/>
    <col min="2" max="10" width="11.88671875" customWidth="1"/>
  </cols>
  <sheetData>
    <row r="1" spans="1:14" ht="17.399999999999999" x14ac:dyDescent="0.3">
      <c r="A1" s="1451" t="s">
        <v>792</v>
      </c>
      <c r="B1" s="1451"/>
      <c r="C1" s="1451"/>
      <c r="D1" s="1451"/>
      <c r="E1" s="1451"/>
      <c r="F1" s="1451"/>
      <c r="G1" s="1451"/>
      <c r="H1" s="1451"/>
      <c r="I1" s="1451"/>
      <c r="J1" s="1451"/>
    </row>
    <row r="2" spans="1:14" ht="17.399999999999999" x14ac:dyDescent="0.3">
      <c r="A2" s="48"/>
      <c r="B2" s="48"/>
      <c r="C2" s="48"/>
      <c r="D2" s="48"/>
      <c r="E2" s="48"/>
      <c r="F2" s="48"/>
      <c r="G2" s="48"/>
      <c r="H2" s="48"/>
      <c r="I2" s="48"/>
    </row>
    <row r="3" spans="1:14" ht="17.399999999999999" x14ac:dyDescent="0.3">
      <c r="A3" s="1452" t="s">
        <v>2412</v>
      </c>
      <c r="B3" s="1452"/>
      <c r="C3" s="1452"/>
      <c r="D3" s="1452"/>
      <c r="E3" s="1452"/>
      <c r="F3" s="1452"/>
      <c r="G3" s="1452"/>
      <c r="H3" s="1452"/>
      <c r="I3" s="1452"/>
      <c r="J3" s="1452"/>
    </row>
    <row r="4" spans="1:14" ht="17.399999999999999" x14ac:dyDescent="0.3">
      <c r="A4" s="1452" t="s">
        <v>84</v>
      </c>
      <c r="B4" s="1452"/>
      <c r="C4" s="1452"/>
      <c r="D4" s="1452"/>
      <c r="E4" s="1452"/>
      <c r="F4" s="1452"/>
      <c r="G4" s="1452"/>
      <c r="H4" s="1452"/>
      <c r="I4" s="1452"/>
      <c r="J4" s="1452"/>
    </row>
    <row r="5" spans="1:14" ht="12" customHeight="1" x14ac:dyDescent="0.25"/>
    <row r="6" spans="1:14" ht="12.75" customHeight="1" x14ac:dyDescent="0.25"/>
    <row r="7" spans="1:14" s="37" customFormat="1" ht="18" x14ac:dyDescent="0.3">
      <c r="A7" s="58" t="s">
        <v>1385</v>
      </c>
      <c r="B7" s="59">
        <v>2012</v>
      </c>
      <c r="C7" s="59">
        <v>2013</v>
      </c>
      <c r="D7" s="59">
        <v>2014</v>
      </c>
      <c r="E7" s="59">
        <v>2015</v>
      </c>
      <c r="F7" s="59">
        <v>2016</v>
      </c>
      <c r="G7" s="59" t="s">
        <v>2140</v>
      </c>
      <c r="H7" s="59" t="s">
        <v>2302</v>
      </c>
      <c r="I7" s="59" t="s">
        <v>2414</v>
      </c>
      <c r="J7" s="59" t="s">
        <v>2413</v>
      </c>
    </row>
    <row r="8" spans="1:14" s="26" customFormat="1" ht="4.5" customHeight="1" thickBot="1" x14ac:dyDescent="0.3">
      <c r="A8" s="114"/>
      <c r="B8" s="114"/>
      <c r="C8" s="114"/>
      <c r="D8" s="114"/>
      <c r="E8" s="114"/>
      <c r="F8" s="114"/>
      <c r="G8" s="114"/>
      <c r="H8" s="114" t="s">
        <v>1902</v>
      </c>
      <c r="I8" s="114"/>
      <c r="J8" s="114"/>
    </row>
    <row r="9" spans="1:14" s="26" customFormat="1" ht="4.5" customHeight="1" x14ac:dyDescent="0.25">
      <c r="A9" s="89"/>
      <c r="J9" s="1041"/>
    </row>
    <row r="10" spans="1:14" s="26" customFormat="1" ht="13.8" x14ac:dyDescent="0.25">
      <c r="A10" s="89" t="s">
        <v>484</v>
      </c>
      <c r="B10" s="36">
        <v>526345</v>
      </c>
      <c r="C10" s="36">
        <v>527114</v>
      </c>
      <c r="D10" s="36">
        <v>528159</v>
      </c>
      <c r="E10" s="36">
        <v>528117</v>
      </c>
      <c r="F10" s="36">
        <v>529426</v>
      </c>
      <c r="G10" s="36">
        <v>528249</v>
      </c>
      <c r="H10" s="36">
        <v>525560</v>
      </c>
      <c r="I10" s="36">
        <v>523476</v>
      </c>
      <c r="J10" s="36">
        <v>522103</v>
      </c>
    </row>
    <row r="11" spans="1:14" s="160" customFormat="1" ht="11.25" customHeight="1" x14ac:dyDescent="0.2">
      <c r="A11" s="243" t="s">
        <v>79</v>
      </c>
      <c r="B11" s="242">
        <v>0.25638144072654967</v>
      </c>
      <c r="C11" s="242">
        <v>0.1461018913450296</v>
      </c>
      <c r="D11" s="242">
        <v>0.19824933505845355</v>
      </c>
      <c r="E11" s="242">
        <v>-7.9521507727831064E-3</v>
      </c>
      <c r="F11" s="242">
        <v>0.24786174275777118</v>
      </c>
      <c r="G11" s="242">
        <v>-0.22231624438543429</v>
      </c>
      <c r="H11" s="242">
        <v>-0.50904024427873562</v>
      </c>
      <c r="I11" s="242">
        <v>-0.39652941624171989</v>
      </c>
      <c r="J11" s="242">
        <v>-0.26228518594930694</v>
      </c>
    </row>
    <row r="12" spans="1:14" s="26" customFormat="1" ht="13.8" x14ac:dyDescent="0.25">
      <c r="A12" s="89" t="s">
        <v>485</v>
      </c>
      <c r="B12" s="36">
        <v>144530</v>
      </c>
      <c r="C12" s="36">
        <v>144094</v>
      </c>
      <c r="D12" s="36">
        <v>144283</v>
      </c>
      <c r="E12" s="36">
        <v>144546</v>
      </c>
      <c r="F12" s="36">
        <v>146969</v>
      </c>
      <c r="G12" s="36">
        <v>150402</v>
      </c>
      <c r="H12" s="36">
        <v>153396</v>
      </c>
      <c r="I12" s="36">
        <v>157262</v>
      </c>
      <c r="J12" s="36">
        <v>159625</v>
      </c>
      <c r="L12" s="36"/>
      <c r="N12" s="115"/>
    </row>
    <row r="13" spans="1:14" s="241" customFormat="1" ht="11.25" customHeight="1" x14ac:dyDescent="0.2">
      <c r="A13" s="243" t="s">
        <v>79</v>
      </c>
      <c r="B13" s="242">
        <v>0.39385119787722633</v>
      </c>
      <c r="C13" s="242">
        <v>-0.30166747388085113</v>
      </c>
      <c r="D13" s="242">
        <v>0.13116437880826837</v>
      </c>
      <c r="E13" s="242">
        <v>0.18228065676482164</v>
      </c>
      <c r="F13" s="242">
        <v>1.6762829825799352</v>
      </c>
      <c r="G13" s="242">
        <v>2.3358667474093098</v>
      </c>
      <c r="H13" s="242">
        <v>1.9906650177524243</v>
      </c>
      <c r="I13" s="242">
        <v>2.5202743226681257</v>
      </c>
      <c r="J13" s="242">
        <v>1.5025880377967926</v>
      </c>
      <c r="K13" s="160"/>
    </row>
    <row r="14" spans="1:14" s="26" customFormat="1" ht="13.8" x14ac:dyDescent="0.25">
      <c r="A14" s="89" t="s">
        <v>525</v>
      </c>
      <c r="B14" s="36">
        <v>943635</v>
      </c>
      <c r="C14" s="36">
        <v>940434</v>
      </c>
      <c r="D14" s="36">
        <v>938545</v>
      </c>
      <c r="E14" s="36">
        <v>936525</v>
      </c>
      <c r="F14" s="36">
        <v>942790</v>
      </c>
      <c r="G14" s="36">
        <v>950108</v>
      </c>
      <c r="H14" s="36">
        <v>958406</v>
      </c>
      <c r="I14" s="36">
        <v>969747</v>
      </c>
      <c r="J14" s="36">
        <v>979351</v>
      </c>
      <c r="N14" s="115"/>
    </row>
    <row r="15" spans="1:14" s="241" customFormat="1" ht="11.25" customHeight="1" x14ac:dyDescent="0.2">
      <c r="A15" s="243" t="s">
        <v>79</v>
      </c>
      <c r="B15" s="242">
        <v>-6.7671036161109921E-2</v>
      </c>
      <c r="C15" s="242">
        <v>-0.33922014338171325</v>
      </c>
      <c r="D15" s="242">
        <v>-0.20086470714585358</v>
      </c>
      <c r="E15" s="242">
        <v>-0.21522676057088574</v>
      </c>
      <c r="F15" s="242">
        <v>0.66896238754972082</v>
      </c>
      <c r="G15" s="242">
        <v>0.7762067904835579</v>
      </c>
      <c r="H15" s="242">
        <v>0.87337439533190508</v>
      </c>
      <c r="I15" s="242">
        <v>1.183318969205116</v>
      </c>
      <c r="J15" s="242">
        <v>0.99036140354133995</v>
      </c>
      <c r="K15" s="160"/>
    </row>
    <row r="16" spans="1:14" s="26" customFormat="1" ht="13.8" x14ac:dyDescent="0.25">
      <c r="A16" s="89" t="s">
        <v>320</v>
      </c>
      <c r="B16" s="36">
        <v>758378</v>
      </c>
      <c r="C16" s="36">
        <v>758544</v>
      </c>
      <c r="D16" s="36">
        <v>758976</v>
      </c>
      <c r="E16" s="36">
        <v>758842</v>
      </c>
      <c r="F16" s="36">
        <v>763350</v>
      </c>
      <c r="G16" s="36">
        <v>766621</v>
      </c>
      <c r="H16" s="36">
        <v>770301</v>
      </c>
      <c r="I16" s="36">
        <v>776868</v>
      </c>
      <c r="J16" s="36">
        <v>781476</v>
      </c>
      <c r="N16" s="115"/>
    </row>
    <row r="17" spans="1:14" s="241" customFormat="1" ht="11.25" customHeight="1" x14ac:dyDescent="0.2">
      <c r="A17" s="243" t="s">
        <v>79</v>
      </c>
      <c r="B17" s="242">
        <v>0.3537094501161242</v>
      </c>
      <c r="C17" s="242">
        <v>2.1888820614512916E-2</v>
      </c>
      <c r="D17" s="242">
        <v>5.6951211795230883E-2</v>
      </c>
      <c r="E17" s="242">
        <v>-1.7655367231639296E-2</v>
      </c>
      <c r="F17" s="242">
        <v>0.59406305924025737</v>
      </c>
      <c r="G17" s="242">
        <v>0.42850592781817909</v>
      </c>
      <c r="H17" s="242">
        <v>0.48002859300748657</v>
      </c>
      <c r="I17" s="242">
        <v>0.8525238835208615</v>
      </c>
      <c r="J17" s="242">
        <v>0.5931509600086482</v>
      </c>
      <c r="K17" s="160"/>
    </row>
    <row r="18" spans="1:14" s="26" customFormat="1" ht="13.8" x14ac:dyDescent="0.25">
      <c r="A18" s="89" t="s">
        <v>321</v>
      </c>
      <c r="B18" s="36">
        <v>8061101</v>
      </c>
      <c r="C18" s="36">
        <v>8110880</v>
      </c>
      <c r="D18" s="36">
        <v>8150183</v>
      </c>
      <c r="E18" s="36">
        <v>8175272</v>
      </c>
      <c r="F18" s="36">
        <v>8225950</v>
      </c>
      <c r="G18" s="36">
        <v>8302063</v>
      </c>
      <c r="H18" s="36">
        <v>8401738</v>
      </c>
      <c r="I18" s="36">
        <v>8501703</v>
      </c>
      <c r="J18" s="36">
        <v>8574571</v>
      </c>
      <c r="N18" s="115"/>
    </row>
    <row r="19" spans="1:14" s="241" customFormat="1" ht="11.25" customHeight="1" x14ac:dyDescent="0.2">
      <c r="A19" s="243" t="s">
        <v>79</v>
      </c>
      <c r="B19" s="242">
        <v>0.69969232076092513</v>
      </c>
      <c r="C19" s="242">
        <v>0.61752110536761329</v>
      </c>
      <c r="D19" s="242">
        <v>0.48457134121082657</v>
      </c>
      <c r="E19" s="242">
        <v>0.30783357870614037</v>
      </c>
      <c r="F19" s="242">
        <v>0.61989374787774221</v>
      </c>
      <c r="G19" s="242">
        <v>0.92527914708939729</v>
      </c>
      <c r="H19" s="242">
        <v>1.2006051989728261</v>
      </c>
      <c r="I19" s="242">
        <v>1.1898133457625137</v>
      </c>
      <c r="J19" s="242">
        <v>0.85709886595661811</v>
      </c>
      <c r="K19" s="160"/>
    </row>
    <row r="20" spans="1:14" s="26" customFormat="1" ht="13.8" x14ac:dyDescent="0.25">
      <c r="A20" s="89" t="s">
        <v>322</v>
      </c>
      <c r="B20" s="36">
        <v>13390632</v>
      </c>
      <c r="C20" s="36">
        <v>13510781</v>
      </c>
      <c r="D20" s="36">
        <v>13617553</v>
      </c>
      <c r="E20" s="36">
        <v>13707118</v>
      </c>
      <c r="F20" s="36">
        <v>13875394</v>
      </c>
      <c r="G20" s="36">
        <v>14070141</v>
      </c>
      <c r="H20" s="36">
        <v>14308697</v>
      </c>
      <c r="I20" s="36">
        <v>14544718</v>
      </c>
      <c r="J20" s="36">
        <v>14734014</v>
      </c>
      <c r="N20" s="115"/>
    </row>
    <row r="21" spans="1:14" s="241" customFormat="1" ht="11.25" customHeight="1" x14ac:dyDescent="0.2">
      <c r="A21" s="243" t="s">
        <v>79</v>
      </c>
      <c r="B21" s="242">
        <v>0.97464208290223286</v>
      </c>
      <c r="C21" s="242">
        <v>0.8972616079659268</v>
      </c>
      <c r="D21" s="242">
        <v>0.7902725978609304</v>
      </c>
      <c r="E21" s="242">
        <v>0.65771728591765832</v>
      </c>
      <c r="F21" s="242">
        <v>1.2276541283149367</v>
      </c>
      <c r="G21" s="242">
        <v>1.4035421264434023</v>
      </c>
      <c r="H21" s="242">
        <v>1.6954769678569681</v>
      </c>
      <c r="I21" s="242">
        <v>1.6494933116551369</v>
      </c>
      <c r="J21" s="242">
        <v>1.3014759034860601</v>
      </c>
      <c r="K21" s="160"/>
    </row>
    <row r="22" spans="1:14" s="26" customFormat="1" ht="13.8" x14ac:dyDescent="0.25">
      <c r="A22" s="89" t="s">
        <v>323</v>
      </c>
      <c r="B22" s="36">
        <v>1249975</v>
      </c>
      <c r="C22" s="36">
        <v>1264620</v>
      </c>
      <c r="D22" s="36">
        <v>1279014</v>
      </c>
      <c r="E22" s="36">
        <v>1292227</v>
      </c>
      <c r="F22" s="36">
        <v>1314139</v>
      </c>
      <c r="G22" s="36">
        <v>1334790</v>
      </c>
      <c r="H22" s="36">
        <v>1352825</v>
      </c>
      <c r="I22" s="36">
        <v>1369540</v>
      </c>
      <c r="J22" s="36">
        <v>1379263</v>
      </c>
      <c r="N22" s="115"/>
    </row>
    <row r="23" spans="1:14" s="241" customFormat="1" ht="11.25" customHeight="1" x14ac:dyDescent="0.2">
      <c r="A23" s="243" t="s">
        <v>79</v>
      </c>
      <c r="B23" s="242">
        <v>1.3233910131650095</v>
      </c>
      <c r="C23" s="242">
        <v>1.1716234324686603</v>
      </c>
      <c r="D23" s="242">
        <v>1.138207524790058</v>
      </c>
      <c r="E23" s="242">
        <v>1.0330614051136333</v>
      </c>
      <c r="F23" s="242">
        <v>1.6956773074699782</v>
      </c>
      <c r="G23" s="242">
        <v>1.5714471604602043</v>
      </c>
      <c r="H23" s="242">
        <v>1.3511488698596752</v>
      </c>
      <c r="I23" s="242">
        <v>1.2355626189640256</v>
      </c>
      <c r="J23" s="242">
        <v>0.70994640536239384</v>
      </c>
    </row>
    <row r="24" spans="1:14" s="26" customFormat="1" ht="13.8" x14ac:dyDescent="0.25">
      <c r="A24" s="89" t="s">
        <v>324</v>
      </c>
      <c r="B24" s="36">
        <v>1083755</v>
      </c>
      <c r="C24" s="36">
        <v>1099736</v>
      </c>
      <c r="D24" s="36">
        <v>1112979</v>
      </c>
      <c r="E24" s="36">
        <v>1120967</v>
      </c>
      <c r="F24" s="36">
        <v>1135987</v>
      </c>
      <c r="G24" s="36">
        <v>1150331</v>
      </c>
      <c r="H24" s="36">
        <v>1161767</v>
      </c>
      <c r="I24" s="36">
        <v>1172302</v>
      </c>
      <c r="J24" s="36">
        <v>1178681</v>
      </c>
      <c r="N24" s="115"/>
    </row>
    <row r="25" spans="1:14" s="241" customFormat="1" ht="11.25" customHeight="1" x14ac:dyDescent="0.2">
      <c r="A25" s="243" t="s">
        <v>79</v>
      </c>
      <c r="B25" s="242">
        <v>1.6630926450199146</v>
      </c>
      <c r="C25" s="242">
        <v>1.4745952729168454</v>
      </c>
      <c r="D25" s="242">
        <v>1.2041980984527134</v>
      </c>
      <c r="E25" s="242">
        <v>0.71771345191598002</v>
      </c>
      <c r="F25" s="242">
        <v>1.3399145559146675</v>
      </c>
      <c r="G25" s="242">
        <v>1.2626905061413618</v>
      </c>
      <c r="H25" s="242">
        <v>0.99414864069558018</v>
      </c>
      <c r="I25" s="242">
        <v>0.90680833592278187</v>
      </c>
      <c r="J25" s="242">
        <v>0.54414306211199026</v>
      </c>
    </row>
    <row r="26" spans="1:14" s="26" customFormat="1" ht="13.8" x14ac:dyDescent="0.25">
      <c r="A26" s="89" t="s">
        <v>325</v>
      </c>
      <c r="B26" s="36">
        <v>3874548</v>
      </c>
      <c r="C26" s="36">
        <v>3981011</v>
      </c>
      <c r="D26" s="36">
        <v>4083648</v>
      </c>
      <c r="E26" s="36">
        <v>4144491</v>
      </c>
      <c r="F26" s="36">
        <v>4196061</v>
      </c>
      <c r="G26" s="36">
        <v>4241100</v>
      </c>
      <c r="H26" s="36">
        <v>4298275</v>
      </c>
      <c r="I26" s="36">
        <v>4361694</v>
      </c>
      <c r="J26" s="36">
        <v>4421876</v>
      </c>
      <c r="N26" s="115"/>
    </row>
    <row r="27" spans="1:14" s="241" customFormat="1" ht="11.25" customHeight="1" x14ac:dyDescent="0.2">
      <c r="A27" s="243" t="s">
        <v>79</v>
      </c>
      <c r="B27" s="242">
        <v>2.256989255825359</v>
      </c>
      <c r="C27" s="242">
        <v>2.7477527701295745</v>
      </c>
      <c r="D27" s="242">
        <v>2.5781641899507379</v>
      </c>
      <c r="E27" s="242">
        <v>1.489917838168231</v>
      </c>
      <c r="F27" s="242">
        <v>1.2443023763352379</v>
      </c>
      <c r="G27" s="242">
        <v>1.0733638047683236</v>
      </c>
      <c r="H27" s="242">
        <v>1.3481172337365344</v>
      </c>
      <c r="I27" s="242">
        <v>1.4754523617032334</v>
      </c>
      <c r="J27" s="242">
        <v>1.379785010135981</v>
      </c>
    </row>
    <row r="28" spans="1:14" s="26" customFormat="1" ht="13.8" x14ac:dyDescent="0.25">
      <c r="A28" s="89" t="s">
        <v>326</v>
      </c>
      <c r="B28" s="36">
        <v>4566769</v>
      </c>
      <c r="C28" s="36">
        <v>4630077</v>
      </c>
      <c r="D28" s="36">
        <v>4707103</v>
      </c>
      <c r="E28" s="36">
        <v>4776388</v>
      </c>
      <c r="F28" s="36">
        <v>4859250</v>
      </c>
      <c r="G28" s="36">
        <v>4929384</v>
      </c>
      <c r="H28" s="36">
        <v>5010476</v>
      </c>
      <c r="I28" s="36">
        <v>5090955</v>
      </c>
      <c r="J28" s="36">
        <v>5147712</v>
      </c>
      <c r="N28" s="115"/>
    </row>
    <row r="29" spans="1:14" s="241" customFormat="1" ht="11.25" customHeight="1" x14ac:dyDescent="0.2">
      <c r="A29" s="243" t="s">
        <v>79</v>
      </c>
      <c r="B29" s="242">
        <v>1.4363284366598394</v>
      </c>
      <c r="C29" s="242">
        <v>1.3862755046291975</v>
      </c>
      <c r="D29" s="242">
        <v>1.6636008429233407</v>
      </c>
      <c r="E29" s="242">
        <v>1.4719244511964158</v>
      </c>
      <c r="F29" s="242">
        <v>1.7348255627474218</v>
      </c>
      <c r="G29" s="242">
        <v>1.4433091526470099</v>
      </c>
      <c r="H29" s="242">
        <v>1.645073704949751</v>
      </c>
      <c r="I29" s="242">
        <v>1.6062146590463566</v>
      </c>
      <c r="J29" s="242">
        <v>1.1148595892126245</v>
      </c>
    </row>
    <row r="30" spans="1:14" s="26" customFormat="1" ht="13.8" x14ac:dyDescent="0.25">
      <c r="A30" s="89" t="s">
        <v>327</v>
      </c>
      <c r="B30" s="36">
        <v>36234</v>
      </c>
      <c r="C30" s="36">
        <v>36521</v>
      </c>
      <c r="D30" s="36">
        <v>37137</v>
      </c>
      <c r="E30" s="36">
        <v>37690</v>
      </c>
      <c r="F30" s="36">
        <v>38547</v>
      </c>
      <c r="G30" s="36">
        <v>39669</v>
      </c>
      <c r="H30" s="36">
        <v>40613</v>
      </c>
      <c r="I30" s="36">
        <v>41477</v>
      </c>
      <c r="J30" s="36">
        <v>42052</v>
      </c>
      <c r="N30" s="115"/>
    </row>
    <row r="31" spans="1:14" s="241" customFormat="1" ht="11.25" customHeight="1" x14ac:dyDescent="0.2">
      <c r="A31" s="243" t="s">
        <v>79</v>
      </c>
      <c r="B31" s="242">
        <v>2.3241365677331816</v>
      </c>
      <c r="C31" s="242">
        <v>0.7920737428934066</v>
      </c>
      <c r="D31" s="242">
        <v>1.6867008022781516</v>
      </c>
      <c r="E31" s="242">
        <v>1.4890809704607211</v>
      </c>
      <c r="F31" s="242">
        <v>2.2738126824091376</v>
      </c>
      <c r="G31" s="242">
        <v>2.9107323527122642</v>
      </c>
      <c r="H31" s="242">
        <v>2.3796919508936476</v>
      </c>
      <c r="I31" s="242">
        <v>2.1273976313003207</v>
      </c>
      <c r="J31" s="242">
        <v>1.386310485329223</v>
      </c>
    </row>
    <row r="32" spans="1:14" s="26" customFormat="1" ht="13.8" x14ac:dyDescent="0.25">
      <c r="A32" s="89" t="s">
        <v>328</v>
      </c>
      <c r="B32" s="36">
        <v>43648</v>
      </c>
      <c r="C32" s="36">
        <v>43805</v>
      </c>
      <c r="D32" s="36">
        <v>43884</v>
      </c>
      <c r="E32" s="36">
        <v>44237</v>
      </c>
      <c r="F32" s="36">
        <v>44649</v>
      </c>
      <c r="G32" s="36">
        <v>44891</v>
      </c>
      <c r="H32" s="36">
        <v>44981</v>
      </c>
      <c r="I32" s="36">
        <v>45028</v>
      </c>
      <c r="J32" s="36">
        <v>45161</v>
      </c>
      <c r="N32" s="115"/>
    </row>
    <row r="33" spans="1:250" s="241" customFormat="1" ht="11.25" customHeight="1" x14ac:dyDescent="0.2">
      <c r="A33" s="243" t="s">
        <v>79</v>
      </c>
      <c r="B33" s="242">
        <v>0.33100404560499896</v>
      </c>
      <c r="C33" s="242">
        <v>0.35969574780059244</v>
      </c>
      <c r="D33" s="242">
        <v>0.18034470950805126</v>
      </c>
      <c r="E33" s="242">
        <v>0.8043934007838871</v>
      </c>
      <c r="F33" s="242">
        <v>0.93134706241382315</v>
      </c>
      <c r="G33" s="242">
        <v>0.54200542005420349</v>
      </c>
      <c r="H33" s="242">
        <v>0.20048562072576548</v>
      </c>
      <c r="I33" s="242">
        <v>0.10448856183722377</v>
      </c>
      <c r="J33" s="242">
        <v>0.29537176867726611</v>
      </c>
    </row>
    <row r="34" spans="1:250" s="26" customFormat="1" ht="13.8" x14ac:dyDescent="0.25">
      <c r="A34" s="89" t="s">
        <v>329</v>
      </c>
      <c r="B34" s="36">
        <v>34672</v>
      </c>
      <c r="C34" s="36">
        <v>35337</v>
      </c>
      <c r="D34" s="36">
        <v>35971</v>
      </c>
      <c r="E34" s="36">
        <v>36488</v>
      </c>
      <c r="F34" s="36">
        <v>36975</v>
      </c>
      <c r="G34" s="36">
        <v>37546</v>
      </c>
      <c r="H34" s="36">
        <v>38143</v>
      </c>
      <c r="I34" s="36">
        <v>38614</v>
      </c>
      <c r="J34" s="36">
        <v>39353</v>
      </c>
      <c r="N34" s="115"/>
    </row>
    <row r="35" spans="1:250" s="241" customFormat="1" ht="11.25" customHeight="1" x14ac:dyDescent="0.2">
      <c r="A35" s="243" t="s">
        <v>79</v>
      </c>
      <c r="B35" s="242">
        <v>1.4038371548900308</v>
      </c>
      <c r="C35" s="242">
        <v>1.9179741578218668</v>
      </c>
      <c r="D35" s="242">
        <v>1.7941534369074974</v>
      </c>
      <c r="E35" s="242">
        <v>1.4372689110672576</v>
      </c>
      <c r="F35" s="242">
        <v>1.334685376014022</v>
      </c>
      <c r="G35" s="242">
        <v>1.5442866801893107</v>
      </c>
      <c r="H35" s="242">
        <v>1.5900495392318748</v>
      </c>
      <c r="I35" s="242">
        <v>1.2348268358545411</v>
      </c>
      <c r="J35" s="242">
        <v>1.9138136427202523</v>
      </c>
    </row>
    <row r="36" spans="1:250" s="26" customFormat="1" ht="4.5" customHeight="1" x14ac:dyDescent="0.25">
      <c r="A36" s="89"/>
      <c r="B36" s="116"/>
      <c r="C36" s="116"/>
      <c r="D36" s="116"/>
      <c r="E36" s="116"/>
      <c r="F36" s="116"/>
      <c r="G36" s="116"/>
      <c r="H36" s="116"/>
      <c r="I36" s="116"/>
      <c r="J36" s="116"/>
      <c r="N36" s="115"/>
    </row>
    <row r="37" spans="1:250" s="26" customFormat="1" ht="4.5" customHeight="1" x14ac:dyDescent="0.25">
      <c r="A37" s="89"/>
      <c r="I37" s="1041"/>
      <c r="J37" s="1161"/>
      <c r="N37" s="115"/>
    </row>
    <row r="38" spans="1:250" s="32" customFormat="1" ht="13.8" x14ac:dyDescent="0.25">
      <c r="A38" s="180" t="s">
        <v>330</v>
      </c>
      <c r="B38" s="49">
        <v>34714222</v>
      </c>
      <c r="C38" s="49">
        <v>35082954</v>
      </c>
      <c r="D38" s="49">
        <v>35437435</v>
      </c>
      <c r="E38" s="49">
        <v>35702908</v>
      </c>
      <c r="F38" s="49">
        <v>36109487</v>
      </c>
      <c r="G38" s="49">
        <v>36545295</v>
      </c>
      <c r="H38" s="49">
        <v>37065178</v>
      </c>
      <c r="I38" s="49">
        <v>37593384</v>
      </c>
      <c r="J38" s="49">
        <v>38005238</v>
      </c>
    </row>
    <row r="39" spans="1:250" s="160" customFormat="1" ht="12.75" customHeight="1" x14ac:dyDescent="0.2">
      <c r="A39" s="243" t="s">
        <v>79</v>
      </c>
      <c r="B39" s="242">
        <v>1.0917336530289701</v>
      </c>
      <c r="C39" s="242">
        <v>1.0621928960412808</v>
      </c>
      <c r="D39" s="242">
        <v>1.0104080745310107</v>
      </c>
      <c r="E39" s="242">
        <v>0.74913153279858591</v>
      </c>
      <c r="F39" s="242">
        <v>1.1387839892481599</v>
      </c>
      <c r="G39" s="242">
        <v>1.206907204192631</v>
      </c>
      <c r="H39" s="242">
        <v>1.4225716333662097</v>
      </c>
      <c r="I39" s="242">
        <v>1.4250734206645355</v>
      </c>
      <c r="J39" s="242">
        <v>1.0955491530105332</v>
      </c>
    </row>
    <row r="40" spans="1:250" x14ac:dyDescent="0.25">
      <c r="D40" s="118"/>
      <c r="F40" s="118"/>
    </row>
    <row r="41" spans="1:250" ht="13.8" x14ac:dyDescent="0.25">
      <c r="A41" s="26" t="s">
        <v>1326</v>
      </c>
    </row>
    <row r="42" spans="1:250" ht="13.5" customHeight="1" x14ac:dyDescent="0.25">
      <c r="A42" s="26"/>
    </row>
    <row r="43" spans="1:250" ht="13.8" x14ac:dyDescent="0.25">
      <c r="A43" s="1160" t="s">
        <v>2141</v>
      </c>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10"/>
      <c r="AZ43" s="10"/>
      <c r="BA43" s="10"/>
      <c r="BB43" s="10"/>
      <c r="BC43" s="10"/>
      <c r="BD43" s="10"/>
      <c r="BE43" s="10"/>
      <c r="BF43" s="10"/>
      <c r="BG43" s="10"/>
      <c r="BH43" s="10"/>
      <c r="BI43" s="10"/>
      <c r="BJ43" s="10"/>
      <c r="BK43" s="10"/>
      <c r="BL43" s="10"/>
      <c r="BM43" s="10"/>
      <c r="BN43" s="10"/>
      <c r="BO43" s="10"/>
      <c r="BP43" s="10"/>
      <c r="BQ43" s="10"/>
      <c r="BR43" s="10"/>
      <c r="BS43" s="10"/>
      <c r="BT43" s="10"/>
      <c r="BU43" s="10"/>
      <c r="BV43" s="10"/>
      <c r="BW43" s="10"/>
      <c r="BX43" s="10"/>
      <c r="BY43" s="10"/>
      <c r="BZ43" s="10"/>
      <c r="CA43" s="10"/>
      <c r="CB43" s="10"/>
      <c r="CC43" s="10"/>
      <c r="CD43" s="10"/>
      <c r="CE43" s="10"/>
      <c r="CF43" s="10"/>
      <c r="CG43" s="10"/>
      <c r="CH43" s="10"/>
      <c r="CI43" s="10"/>
      <c r="CJ43" s="10"/>
      <c r="CK43" s="10"/>
      <c r="CL43" s="10"/>
      <c r="CM43" s="10"/>
      <c r="CN43" s="10"/>
      <c r="CO43" s="10"/>
      <c r="CP43" s="10"/>
      <c r="CQ43" s="10"/>
      <c r="CR43" s="10"/>
      <c r="CS43" s="10"/>
      <c r="CT43" s="10"/>
      <c r="CU43" s="10"/>
      <c r="CV43" s="10"/>
      <c r="CW43" s="10"/>
      <c r="CX43" s="10"/>
      <c r="CY43" s="10"/>
      <c r="CZ43" s="10"/>
      <c r="DA43" s="10"/>
      <c r="DB43" s="10"/>
      <c r="DC43" s="10"/>
      <c r="DD43" s="10"/>
      <c r="DE43" s="10"/>
      <c r="DF43" s="10"/>
      <c r="DG43" s="10"/>
      <c r="DH43" s="10"/>
      <c r="DI43" s="10"/>
      <c r="DJ43" s="10"/>
      <c r="DK43" s="10"/>
      <c r="DL43" s="10"/>
      <c r="DM43" s="10"/>
      <c r="DN43" s="10"/>
      <c r="DO43" s="10"/>
      <c r="DP43" s="10"/>
      <c r="DQ43" s="10"/>
      <c r="DR43" s="10"/>
      <c r="DS43" s="10"/>
      <c r="DT43" s="10"/>
      <c r="DU43" s="10"/>
      <c r="DV43" s="10"/>
      <c r="DW43" s="10"/>
      <c r="DX43" s="10"/>
      <c r="DY43" s="10"/>
      <c r="DZ43" s="10"/>
      <c r="EA43" s="10"/>
      <c r="EB43" s="10"/>
      <c r="EC43" s="10"/>
      <c r="ED43" s="10"/>
      <c r="EE43" s="10"/>
      <c r="EF43" s="10"/>
      <c r="EG43" s="10"/>
      <c r="EH43" s="10"/>
      <c r="EI43" s="10"/>
      <c r="EJ43" s="10"/>
      <c r="EK43" s="10"/>
      <c r="EL43" s="10"/>
      <c r="EM43" s="10"/>
      <c r="EN43" s="10"/>
      <c r="EO43" s="10"/>
      <c r="EP43" s="10"/>
      <c r="EQ43" s="10"/>
      <c r="ER43" s="10"/>
      <c r="ES43" s="10"/>
      <c r="ET43" s="10"/>
      <c r="EU43" s="10"/>
      <c r="EV43" s="10"/>
      <c r="EW43" s="10"/>
      <c r="EX43" s="10"/>
      <c r="EY43" s="10"/>
      <c r="EZ43" s="10"/>
      <c r="FA43" s="10"/>
      <c r="FB43" s="10"/>
      <c r="FC43" s="10"/>
      <c r="FD43" s="10"/>
      <c r="FE43" s="10"/>
      <c r="FF43" s="10"/>
      <c r="FG43" s="10"/>
      <c r="FH43" s="10"/>
      <c r="FI43" s="10"/>
      <c r="FJ43" s="10"/>
      <c r="FK43" s="10"/>
      <c r="FL43" s="10"/>
      <c r="FM43" s="10"/>
      <c r="FN43" s="10"/>
      <c r="FO43" s="10"/>
      <c r="FP43" s="10"/>
      <c r="FQ43" s="10"/>
      <c r="FR43" s="10"/>
      <c r="FS43" s="10"/>
      <c r="FT43" s="10"/>
      <c r="FU43" s="10"/>
      <c r="FV43" s="10"/>
      <c r="FW43" s="10"/>
      <c r="FX43" s="10"/>
      <c r="FY43" s="10"/>
      <c r="FZ43" s="10"/>
      <c r="GA43" s="10"/>
      <c r="GB43" s="10"/>
      <c r="GC43" s="10"/>
      <c r="GD43" s="10"/>
      <c r="GE43" s="10"/>
      <c r="GF43" s="10"/>
      <c r="GG43" s="10"/>
      <c r="GH43" s="10"/>
      <c r="GI43" s="10"/>
      <c r="GJ43" s="10"/>
      <c r="GK43" s="10"/>
      <c r="GL43" s="10"/>
      <c r="GM43" s="10"/>
      <c r="GN43" s="10"/>
      <c r="GO43" s="10"/>
      <c r="GP43" s="10"/>
      <c r="GQ43" s="10"/>
      <c r="GR43" s="10"/>
      <c r="GS43" s="10"/>
      <c r="GT43" s="10"/>
      <c r="GU43" s="10"/>
      <c r="GV43" s="10"/>
      <c r="GW43" s="10"/>
      <c r="GX43" s="10"/>
      <c r="GY43" s="10"/>
      <c r="GZ43" s="10"/>
      <c r="HA43" s="10"/>
      <c r="HB43" s="10"/>
      <c r="HC43" s="10"/>
      <c r="HD43" s="10"/>
      <c r="HE43" s="10"/>
      <c r="HF43" s="10"/>
      <c r="HG43" s="10"/>
      <c r="HH43" s="10"/>
      <c r="HI43" s="10"/>
      <c r="HJ43" s="10"/>
      <c r="HK43" s="10"/>
      <c r="HL43" s="10"/>
      <c r="HM43" s="10"/>
      <c r="HN43" s="10"/>
      <c r="HO43" s="10"/>
      <c r="HP43" s="10"/>
      <c r="HQ43" s="10"/>
      <c r="HR43" s="10"/>
      <c r="HS43" s="10"/>
      <c r="HT43" s="10"/>
      <c r="HU43" s="10"/>
      <c r="HV43" s="10"/>
      <c r="HW43" s="10"/>
      <c r="HX43" s="10"/>
      <c r="HY43" s="10"/>
      <c r="HZ43" s="10"/>
      <c r="IA43" s="10"/>
      <c r="IB43" s="10"/>
      <c r="IC43" s="10"/>
      <c r="ID43" s="10"/>
      <c r="IE43" s="10"/>
      <c r="IF43" s="10"/>
      <c r="IG43" s="10"/>
      <c r="IH43" s="10"/>
      <c r="II43" s="10"/>
      <c r="IJ43" s="10"/>
      <c r="IK43" s="10"/>
      <c r="IL43" s="10"/>
      <c r="IM43" s="10"/>
      <c r="IN43" s="10"/>
      <c r="IO43" s="10"/>
      <c r="IP43" s="10"/>
    </row>
    <row r="44" spans="1:250" ht="13.8" x14ac:dyDescent="0.25">
      <c r="A44" s="10"/>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0"/>
      <c r="CU44" s="10"/>
      <c r="CV44" s="10"/>
      <c r="CW44" s="10"/>
      <c r="CX44" s="10"/>
      <c r="CY44" s="10"/>
      <c r="CZ44" s="10"/>
      <c r="DA44" s="10"/>
      <c r="DB44" s="10"/>
      <c r="DC44" s="10"/>
      <c r="DD44" s="10"/>
      <c r="DE44" s="10"/>
      <c r="DF44" s="10"/>
      <c r="DG44" s="10"/>
      <c r="DH44" s="10"/>
      <c r="DI44" s="10"/>
      <c r="DJ44" s="10"/>
      <c r="DK44" s="10"/>
      <c r="DL44" s="10"/>
      <c r="DM44" s="10"/>
      <c r="DN44" s="10"/>
      <c r="DO44" s="10"/>
      <c r="DP44" s="10"/>
      <c r="DQ44" s="10"/>
      <c r="DR44" s="10"/>
      <c r="DS44" s="10"/>
      <c r="DT44" s="10"/>
      <c r="DU44" s="10"/>
      <c r="DV44" s="10"/>
      <c r="DW44" s="10"/>
      <c r="DX44" s="10"/>
      <c r="DY44" s="10"/>
      <c r="DZ44" s="10"/>
      <c r="EA44" s="10"/>
      <c r="EB44" s="10"/>
      <c r="EC44" s="10"/>
      <c r="ED44" s="10"/>
      <c r="EE44" s="10"/>
      <c r="EF44" s="10"/>
      <c r="EG44" s="10"/>
      <c r="EH44" s="10"/>
      <c r="EI44" s="10"/>
      <c r="EJ44" s="10"/>
      <c r="EK44" s="10"/>
      <c r="EL44" s="10"/>
      <c r="EM44" s="10"/>
      <c r="EN44" s="10"/>
      <c r="EO44" s="10"/>
      <c r="EP44" s="10"/>
      <c r="EQ44" s="10"/>
      <c r="ER44" s="10"/>
      <c r="ES44" s="10"/>
      <c r="ET44" s="10"/>
      <c r="EU44" s="10"/>
      <c r="EV44" s="10"/>
      <c r="EW44" s="10"/>
      <c r="EX44" s="10"/>
      <c r="EY44" s="10"/>
      <c r="EZ44" s="10"/>
      <c r="FA44" s="10"/>
      <c r="FB44" s="10"/>
      <c r="FC44" s="10"/>
      <c r="FD44" s="10"/>
      <c r="FE44" s="10"/>
      <c r="FF44" s="10"/>
      <c r="FG44" s="10"/>
      <c r="FH44" s="10"/>
      <c r="FI44" s="10"/>
      <c r="FJ44" s="10"/>
      <c r="FK44" s="10"/>
      <c r="FL44" s="10"/>
      <c r="FM44" s="10"/>
      <c r="FN44" s="10"/>
      <c r="FO44" s="10"/>
      <c r="FP44" s="10"/>
      <c r="FQ44" s="10"/>
      <c r="FR44" s="10"/>
      <c r="FS44" s="10"/>
      <c r="FT44" s="10"/>
      <c r="FU44" s="10"/>
      <c r="FV44" s="10"/>
      <c r="FW44" s="10"/>
      <c r="FX44" s="10"/>
      <c r="FY44" s="10"/>
      <c r="FZ44" s="10"/>
      <c r="GA44" s="10"/>
      <c r="GB44" s="10"/>
      <c r="GC44" s="10"/>
      <c r="GD44" s="10"/>
      <c r="GE44" s="10"/>
      <c r="GF44" s="10"/>
      <c r="GG44" s="10"/>
      <c r="GH44" s="10"/>
      <c r="GI44" s="10"/>
      <c r="GJ44" s="10"/>
      <c r="GK44" s="10"/>
      <c r="GL44" s="10"/>
      <c r="GM44" s="10"/>
      <c r="GN44" s="10"/>
      <c r="GO44" s="10"/>
      <c r="GP44" s="10"/>
      <c r="GQ44" s="10"/>
      <c r="GR44" s="10"/>
      <c r="GS44" s="10"/>
      <c r="GT44" s="10"/>
      <c r="GU44" s="10"/>
      <c r="GV44" s="10"/>
      <c r="GW44" s="10"/>
      <c r="GX44" s="10"/>
      <c r="GY44" s="10"/>
      <c r="GZ44" s="10"/>
      <c r="HA44" s="10"/>
      <c r="HB44" s="10"/>
      <c r="HC44" s="10"/>
      <c r="HD44" s="10"/>
      <c r="HE44" s="10"/>
      <c r="HF44" s="10"/>
      <c r="HG44" s="10"/>
      <c r="HH44" s="10"/>
      <c r="HI44" s="10"/>
      <c r="HJ44" s="10"/>
      <c r="HK44" s="10"/>
      <c r="HL44" s="10"/>
      <c r="HM44" s="10"/>
      <c r="HN44" s="10"/>
      <c r="HO44" s="10"/>
      <c r="HP44" s="10"/>
      <c r="HQ44" s="10"/>
      <c r="HR44" s="10"/>
      <c r="HS44" s="10"/>
      <c r="HT44" s="10"/>
      <c r="HU44" s="10"/>
      <c r="HV44" s="10"/>
      <c r="HW44" s="10"/>
      <c r="HX44" s="10"/>
      <c r="HY44" s="10"/>
      <c r="HZ44" s="10"/>
      <c r="IA44" s="10"/>
      <c r="IB44" s="10"/>
      <c r="IC44" s="10"/>
      <c r="ID44" s="10"/>
      <c r="IE44" s="10"/>
      <c r="IF44" s="10"/>
      <c r="IG44" s="10"/>
      <c r="IH44" s="10"/>
      <c r="II44" s="10"/>
      <c r="IJ44" s="10"/>
      <c r="IK44" s="10"/>
      <c r="IL44" s="10"/>
      <c r="IM44" s="10"/>
      <c r="IN44" s="10"/>
      <c r="IO44" s="10"/>
      <c r="IP44" s="10"/>
    </row>
    <row r="45" spans="1:250" ht="12.75" customHeight="1" x14ac:dyDescent="0.25">
      <c r="A45" s="10"/>
      <c r="B45" s="10"/>
      <c r="C45" s="10"/>
      <c r="D45" s="10"/>
      <c r="E45" s="10"/>
      <c r="F45" s="10"/>
      <c r="G45" s="10"/>
      <c r="H45" s="10"/>
      <c r="I45" s="10"/>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J45" s="10"/>
      <c r="BK45" s="10"/>
      <c r="BL45" s="10"/>
      <c r="BM45" s="10"/>
      <c r="BN45" s="10"/>
      <c r="BO45" s="10"/>
      <c r="BP45" s="10"/>
      <c r="BQ45" s="10"/>
      <c r="BR45" s="10"/>
      <c r="BS45" s="10"/>
      <c r="BT45" s="10"/>
      <c r="BU45" s="10"/>
      <c r="BV45" s="10"/>
      <c r="BW45" s="10"/>
      <c r="BX45" s="10"/>
      <c r="BY45" s="10"/>
      <c r="BZ45" s="10"/>
      <c r="CA45" s="10"/>
      <c r="CB45" s="10"/>
      <c r="CC45" s="10"/>
      <c r="CD45" s="10"/>
      <c r="CE45" s="10"/>
      <c r="CF45" s="10"/>
      <c r="CG45" s="10"/>
      <c r="CH45" s="10"/>
      <c r="CI45" s="10"/>
      <c r="CJ45" s="10"/>
      <c r="CK45" s="10"/>
      <c r="CL45" s="10"/>
      <c r="CM45" s="10"/>
      <c r="CN45" s="10"/>
      <c r="CO45" s="10"/>
      <c r="CP45" s="10"/>
      <c r="CQ45" s="10"/>
      <c r="CR45" s="10"/>
      <c r="CS45" s="10"/>
      <c r="CT45" s="10"/>
      <c r="CU45" s="10"/>
      <c r="CV45" s="10"/>
      <c r="CW45" s="10"/>
      <c r="CX45" s="10"/>
      <c r="CY45" s="10"/>
      <c r="CZ45" s="10"/>
      <c r="DA45" s="10"/>
      <c r="DB45" s="10"/>
      <c r="DC45" s="10"/>
      <c r="DD45" s="10"/>
      <c r="DE45" s="10"/>
      <c r="DF45" s="10"/>
      <c r="DG45" s="10"/>
      <c r="DH45" s="10"/>
      <c r="DI45" s="10"/>
      <c r="DJ45" s="10"/>
      <c r="DK45" s="10"/>
      <c r="DL45" s="10"/>
      <c r="DM45" s="10"/>
      <c r="DN45" s="10"/>
      <c r="DO45" s="10"/>
      <c r="DP45" s="10"/>
      <c r="DQ45" s="10"/>
      <c r="DR45" s="10"/>
      <c r="DS45" s="10"/>
      <c r="DT45" s="10"/>
      <c r="DU45" s="10"/>
      <c r="DV45" s="10"/>
      <c r="DW45" s="10"/>
      <c r="DX45" s="10"/>
      <c r="DY45" s="10"/>
      <c r="DZ45" s="10"/>
      <c r="EA45" s="10"/>
      <c r="EB45" s="10"/>
      <c r="EC45" s="10"/>
      <c r="ED45" s="10"/>
      <c r="EE45" s="10"/>
      <c r="EF45" s="10"/>
      <c r="EG45" s="10"/>
      <c r="EH45" s="10"/>
      <c r="EI45" s="10"/>
      <c r="EJ45" s="10"/>
      <c r="EK45" s="10"/>
      <c r="EL45" s="10"/>
      <c r="EM45" s="10"/>
      <c r="EN45" s="10"/>
      <c r="EO45" s="10"/>
      <c r="EP45" s="10"/>
      <c r="EQ45" s="10"/>
      <c r="ER45" s="10"/>
      <c r="ES45" s="10"/>
      <c r="ET45" s="10"/>
      <c r="EU45" s="10"/>
      <c r="EV45" s="10"/>
      <c r="EW45" s="10"/>
      <c r="EX45" s="10"/>
      <c r="EY45" s="10"/>
      <c r="EZ45" s="10"/>
      <c r="FA45" s="10"/>
      <c r="FB45" s="10"/>
      <c r="FC45" s="10"/>
      <c r="FD45" s="10"/>
      <c r="FE45" s="10"/>
      <c r="FF45" s="10"/>
      <c r="FG45" s="10"/>
      <c r="FH45" s="10"/>
      <c r="FI45" s="10"/>
      <c r="FJ45" s="10"/>
      <c r="FK45" s="10"/>
      <c r="FL45" s="10"/>
      <c r="FM45" s="10"/>
      <c r="FN45" s="10"/>
      <c r="FO45" s="10"/>
      <c r="FP45" s="10"/>
      <c r="FQ45" s="10"/>
      <c r="FR45" s="10"/>
      <c r="FS45" s="10"/>
      <c r="FT45" s="10"/>
      <c r="FU45" s="10"/>
      <c r="FV45" s="10"/>
      <c r="FW45" s="10"/>
      <c r="FX45" s="10"/>
      <c r="FY45" s="10"/>
      <c r="FZ45" s="10"/>
      <c r="GA45" s="10"/>
      <c r="GB45" s="10"/>
      <c r="GC45" s="10"/>
      <c r="GD45" s="10"/>
      <c r="GE45" s="10"/>
      <c r="GF45" s="10"/>
      <c r="GG45" s="10"/>
      <c r="GH45" s="10"/>
      <c r="GI45" s="10"/>
      <c r="GJ45" s="10"/>
      <c r="GK45" s="10"/>
      <c r="GL45" s="10"/>
      <c r="GM45" s="10"/>
      <c r="GN45" s="10"/>
      <c r="GO45" s="10"/>
      <c r="GP45" s="10"/>
      <c r="GQ45" s="10"/>
      <c r="GR45" s="10"/>
      <c r="GS45" s="10"/>
      <c r="GT45" s="10"/>
      <c r="GU45" s="10"/>
      <c r="GV45" s="10"/>
      <c r="GW45" s="10"/>
      <c r="GX45" s="10"/>
      <c r="GY45" s="10"/>
      <c r="GZ45" s="10"/>
      <c r="HA45" s="10"/>
      <c r="HB45" s="10"/>
      <c r="HC45" s="10"/>
      <c r="HD45" s="10"/>
      <c r="HE45" s="10"/>
      <c r="HF45" s="10"/>
      <c r="HG45" s="10"/>
      <c r="HH45" s="10"/>
      <c r="HI45" s="10"/>
      <c r="HJ45" s="10"/>
      <c r="HK45" s="10"/>
      <c r="HL45" s="10"/>
      <c r="HM45" s="10"/>
      <c r="HN45" s="10"/>
      <c r="HO45" s="10"/>
      <c r="HP45" s="10"/>
      <c r="HQ45" s="10"/>
      <c r="HR45" s="10"/>
      <c r="HS45" s="10"/>
      <c r="HT45" s="10"/>
      <c r="HU45" s="10"/>
      <c r="HV45" s="10"/>
      <c r="HW45" s="10"/>
      <c r="HX45" s="10"/>
      <c r="HY45" s="10"/>
      <c r="HZ45" s="10"/>
      <c r="IA45" s="10"/>
      <c r="IB45" s="10"/>
      <c r="IC45" s="10"/>
      <c r="ID45" s="10"/>
      <c r="IE45" s="10"/>
      <c r="IF45" s="10"/>
      <c r="IG45" s="10"/>
      <c r="IH45" s="10"/>
      <c r="II45" s="10"/>
      <c r="IJ45" s="10"/>
      <c r="IK45" s="10"/>
      <c r="IL45" s="10"/>
      <c r="IM45" s="10"/>
      <c r="IN45" s="10"/>
      <c r="IO45" s="10"/>
      <c r="IP45" s="10"/>
    </row>
    <row r="46" spans="1:250" s="26" customFormat="1" ht="13.8" x14ac:dyDescent="0.25">
      <c r="A46" s="1454" t="s">
        <v>2144</v>
      </c>
      <c r="B46" s="1454"/>
      <c r="C46" s="1454"/>
      <c r="D46" s="1454"/>
      <c r="E46" s="1454"/>
      <c r="F46" s="1454"/>
      <c r="G46" s="1454"/>
      <c r="H46" s="1454"/>
      <c r="I46" s="1454"/>
      <c r="J46" s="1454"/>
    </row>
    <row r="47" spans="1:250" ht="13.8" x14ac:dyDescent="0.25">
      <c r="A47" s="1455"/>
      <c r="B47" s="1455"/>
      <c r="C47" s="1455"/>
      <c r="D47" s="1455"/>
      <c r="E47" s="1455"/>
      <c r="F47" s="1455"/>
      <c r="G47" s="1455"/>
      <c r="H47" s="1455"/>
      <c r="I47" s="1455"/>
      <c r="J47" s="1455"/>
    </row>
    <row r="50" spans="1:16" ht="17.399999999999999" x14ac:dyDescent="0.3">
      <c r="A50" s="1452" t="s">
        <v>2415</v>
      </c>
      <c r="B50" s="1452"/>
      <c r="C50" s="1452"/>
      <c r="D50" s="1452"/>
      <c r="E50" s="1452"/>
      <c r="F50" s="1452"/>
      <c r="G50" s="1452"/>
      <c r="H50" s="1452"/>
      <c r="I50" s="1452"/>
      <c r="J50" s="1452"/>
    </row>
    <row r="51" spans="1:16" x14ac:dyDescent="0.25">
      <c r="C51" s="117"/>
      <c r="E51" s="118"/>
    </row>
    <row r="52" spans="1:16" x14ac:dyDescent="0.25">
      <c r="C52" s="117"/>
      <c r="E52" s="118"/>
      <c r="P52" s="118"/>
    </row>
    <row r="53" spans="1:16" x14ac:dyDescent="0.25">
      <c r="C53" s="117"/>
      <c r="E53" s="118"/>
      <c r="P53" s="118"/>
    </row>
    <row r="54" spans="1:16" x14ac:dyDescent="0.25">
      <c r="C54" s="117"/>
      <c r="E54" s="118"/>
      <c r="P54" s="118"/>
    </row>
    <row r="55" spans="1:16" x14ac:dyDescent="0.25">
      <c r="C55" s="117"/>
      <c r="E55" s="118"/>
      <c r="P55" s="118"/>
    </row>
    <row r="56" spans="1:16" x14ac:dyDescent="0.25">
      <c r="C56" s="117"/>
      <c r="E56" s="118"/>
      <c r="P56" s="118"/>
    </row>
    <row r="57" spans="1:16" x14ac:dyDescent="0.25">
      <c r="C57" s="117"/>
      <c r="E57" s="118"/>
      <c r="P57" s="118"/>
    </row>
    <row r="58" spans="1:16" x14ac:dyDescent="0.25">
      <c r="C58" s="117"/>
      <c r="E58" s="118"/>
      <c r="P58" s="118"/>
    </row>
    <row r="59" spans="1:16" x14ac:dyDescent="0.25">
      <c r="C59" s="117"/>
      <c r="E59" s="118"/>
      <c r="P59" s="118"/>
    </row>
    <row r="60" spans="1:16" x14ac:dyDescent="0.25">
      <c r="C60" s="117"/>
      <c r="E60" s="118"/>
      <c r="P60" s="118"/>
    </row>
    <row r="61" spans="1:16" x14ac:dyDescent="0.25">
      <c r="C61" s="117"/>
      <c r="P61" s="118"/>
    </row>
    <row r="62" spans="1:16" x14ac:dyDescent="0.25">
      <c r="P62" s="118"/>
    </row>
    <row r="63" spans="1:16" x14ac:dyDescent="0.25">
      <c r="P63" s="118"/>
    </row>
    <row r="64" spans="1:16" x14ac:dyDescent="0.25">
      <c r="P64" s="118"/>
    </row>
    <row r="65" spans="1:16" x14ac:dyDescent="0.25">
      <c r="P65" s="118"/>
    </row>
    <row r="77" spans="1:16" ht="13.8" x14ac:dyDescent="0.25">
      <c r="A77" s="147"/>
      <c r="C77" s="1453" t="s">
        <v>898</v>
      </c>
      <c r="D77" s="1453"/>
      <c r="E77" s="1453"/>
      <c r="F77" s="1453"/>
      <c r="G77" s="1453"/>
      <c r="H77" s="1453"/>
      <c r="I77" s="1453"/>
      <c r="J77" s="1453"/>
    </row>
    <row r="78" spans="1:16" s="26" customFormat="1" ht="13.8" x14ac:dyDescent="0.25"/>
  </sheetData>
  <customSheetViews>
    <customSheetView guid="{9014CDA8-C3FC-41E6-A045-DAEFC55B82B1}" showPageBreaks="1" fitToPage="1" printArea="1" topLeftCell="A10">
      <selection activeCell="B38" sqref="B38:J39"/>
      <pageMargins left="0.75" right="0.75" top="1" bottom="1" header="0.5" footer="0.5"/>
      <printOptions horizontalCentered="1"/>
      <pageSetup scale="67" firstPageNumber="26" orientation="portrait" useFirstPageNumber="1" horizontalDpi="4294967293" verticalDpi="300" r:id="rId1"/>
      <headerFooter alignWithMargins="0">
        <oddFooter>&amp;C&amp;P</oddFooter>
      </headerFooter>
    </customSheetView>
    <customSheetView guid="{F67F5823-51D5-4D47-B100-5B47C1E6BCB9}" showPageBreaks="1" fitToPage="1" printArea="1">
      <selection activeCell="J10" sqref="J10"/>
      <pageMargins left="0.75" right="0.75" top="1" bottom="1" header="0.5" footer="0.5"/>
      <printOptions horizontalCentered="1"/>
      <pageSetup scale="63" firstPageNumber="26" orientation="portrait" useFirstPageNumber="1" horizontalDpi="4294967293" verticalDpi="300" r:id="rId2"/>
      <headerFooter alignWithMargins="0">
        <oddFooter>&amp;C&amp;P</oddFooter>
      </headerFooter>
    </customSheetView>
  </customSheetViews>
  <mergeCells count="7">
    <mergeCell ref="A1:J1"/>
    <mergeCell ref="A3:J3"/>
    <mergeCell ref="A4:J4"/>
    <mergeCell ref="A50:J50"/>
    <mergeCell ref="C77:J77"/>
    <mergeCell ref="A46:J46"/>
    <mergeCell ref="A47:J47"/>
  </mergeCells>
  <phoneticPr fontId="0" type="noConversion"/>
  <hyperlinks>
    <hyperlink ref="A46:J46" r:id="rId3" display="Source: Statistics Canada. Table 17-10-0005-01 - Population estimates on July 1st, by age and sex " xr:uid="{00000000-0004-0000-0000-000000000000}"/>
  </hyperlinks>
  <printOptions horizontalCentered="1"/>
  <pageMargins left="0.74803149606299202" right="0.74803149606299202" top="0.98425196850393704" bottom="0.98425196850393704" header="0.511811023622047" footer="0.511811023622047"/>
  <pageSetup scale="67" firstPageNumber="27" orientation="portrait" useFirstPageNumber="1" r:id="rId4"/>
  <headerFooter alignWithMargins="0"/>
  <drawing r:id="rId5"/>
  <legacyDrawingHF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FF66CC"/>
    <pageSetUpPr fitToPage="1"/>
  </sheetPr>
  <dimension ref="A1:P63"/>
  <sheetViews>
    <sheetView zoomScaleNormal="100" workbookViewId="0">
      <selection sqref="A1:H1"/>
    </sheetView>
  </sheetViews>
  <sheetFormatPr defaultColWidth="12.109375" defaultRowHeight="13.2" x14ac:dyDescent="0.25"/>
  <cols>
    <col min="1" max="1" width="10.6640625" style="2" customWidth="1"/>
    <col min="2" max="4" width="14.109375" style="1" customWidth="1"/>
    <col min="5" max="5" width="16.88671875" style="1" bestFit="1" customWidth="1"/>
    <col min="6" max="6" width="14.88671875" style="1" bestFit="1" customWidth="1"/>
    <col min="7" max="7" width="14.109375" style="5" customWidth="1"/>
    <col min="8" max="16384" width="12.109375" style="1"/>
  </cols>
  <sheetData>
    <row r="1" spans="1:10" ht="17.399999999999999" x14ac:dyDescent="0.3">
      <c r="A1" s="1451" t="s">
        <v>1037</v>
      </c>
      <c r="B1" s="1451"/>
      <c r="C1" s="1451"/>
      <c r="D1" s="1451"/>
      <c r="E1" s="1451"/>
      <c r="F1" s="1451"/>
      <c r="G1" s="1451"/>
      <c r="H1" s="1451"/>
    </row>
    <row r="2" spans="1:10" ht="18" customHeight="1" x14ac:dyDescent="0.25">
      <c r="A2" s="1"/>
    </row>
    <row r="3" spans="1:10" ht="17.399999999999999" x14ac:dyDescent="0.3">
      <c r="A3" s="1456" t="s">
        <v>2416</v>
      </c>
      <c r="B3" s="1456"/>
      <c r="C3" s="1456"/>
      <c r="D3" s="1456"/>
      <c r="E3" s="1456"/>
      <c r="F3" s="1456"/>
      <c r="G3" s="1456"/>
      <c r="H3" s="1456"/>
    </row>
    <row r="4" spans="1:10" ht="17.399999999999999" x14ac:dyDescent="0.3">
      <c r="A4" s="1456" t="s">
        <v>440</v>
      </c>
      <c r="B4" s="1456"/>
      <c r="C4" s="1456"/>
      <c r="D4" s="1456"/>
      <c r="E4" s="1456"/>
      <c r="F4" s="1456"/>
      <c r="G4" s="1456"/>
      <c r="H4" s="1456"/>
    </row>
    <row r="5" spans="1:10" ht="12.75" customHeight="1" x14ac:dyDescent="0.3">
      <c r="A5" s="57"/>
      <c r="B5" s="9"/>
      <c r="C5" s="9"/>
      <c r="D5" s="9"/>
      <c r="E5" s="9"/>
      <c r="F5" s="9"/>
      <c r="G5" s="9"/>
    </row>
    <row r="7" spans="1:10" ht="15.6" x14ac:dyDescent="0.3">
      <c r="C7" s="1457" t="s">
        <v>1148</v>
      </c>
      <c r="D7" s="1457"/>
      <c r="E7" s="1457"/>
      <c r="F7" s="1457"/>
      <c r="G7" s="1457"/>
      <c r="H7" s="1457"/>
    </row>
    <row r="8" spans="1:10" ht="4.5" customHeight="1" thickBot="1" x14ac:dyDescent="0.3">
      <c r="B8" s="157"/>
      <c r="C8" s="6"/>
      <c r="D8" s="6"/>
      <c r="E8" s="6"/>
      <c r="F8" s="6"/>
      <c r="G8" s="6"/>
      <c r="H8" s="87"/>
    </row>
    <row r="9" spans="1:10" s="16" customFormat="1" ht="15.6" x14ac:dyDescent="0.3">
      <c r="A9" s="11"/>
      <c r="C9" s="37"/>
      <c r="D9" s="37"/>
      <c r="E9" s="37" t="s">
        <v>616</v>
      </c>
      <c r="F9" s="37"/>
      <c r="G9" s="263" t="s">
        <v>1277</v>
      </c>
      <c r="H9" s="263"/>
    </row>
    <row r="10" spans="1:10" s="16" customFormat="1" ht="15.75" customHeight="1" x14ac:dyDescent="0.3">
      <c r="A10" s="11"/>
      <c r="B10" s="264" t="s">
        <v>1149</v>
      </c>
      <c r="C10" s="59"/>
      <c r="D10" s="37"/>
      <c r="E10" s="37" t="s">
        <v>538</v>
      </c>
      <c r="F10" s="37" t="s">
        <v>618</v>
      </c>
      <c r="G10" s="263" t="s">
        <v>618</v>
      </c>
      <c r="H10" s="263"/>
    </row>
    <row r="11" spans="1:10" s="16" customFormat="1" ht="15.75" customHeight="1" x14ac:dyDescent="0.3">
      <c r="A11" s="58" t="s">
        <v>614</v>
      </c>
      <c r="B11" s="37" t="s">
        <v>615</v>
      </c>
      <c r="C11" s="59" t="s">
        <v>969</v>
      </c>
      <c r="D11" s="59" t="s">
        <v>970</v>
      </c>
      <c r="E11" s="59" t="s">
        <v>617</v>
      </c>
      <c r="F11" s="59" t="s">
        <v>594</v>
      </c>
      <c r="G11" s="265" t="s">
        <v>617</v>
      </c>
      <c r="H11" s="265" t="s">
        <v>406</v>
      </c>
    </row>
    <row r="12" spans="1:10" s="3" customFormat="1" ht="4.5" customHeight="1" thickBot="1" x14ac:dyDescent="0.3">
      <c r="A12" s="245"/>
      <c r="B12" s="4"/>
      <c r="C12" s="4"/>
      <c r="D12" s="4"/>
      <c r="E12" s="4"/>
      <c r="F12" s="4"/>
      <c r="G12" s="6"/>
      <c r="H12" s="6"/>
    </row>
    <row r="13" spans="1:10" s="3" customFormat="1" ht="4.5" customHeight="1" x14ac:dyDescent="0.25">
      <c r="A13" s="244"/>
      <c r="B13" s="266"/>
      <c r="C13" s="267"/>
      <c r="D13" s="267"/>
      <c r="E13" s="267"/>
      <c r="F13" s="267"/>
      <c r="G13" s="8"/>
      <c r="H13" s="8"/>
    </row>
    <row r="14" spans="1:10" s="3" customFormat="1" ht="14.25" customHeight="1" x14ac:dyDescent="0.25">
      <c r="A14" s="1248">
        <v>2005</v>
      </c>
      <c r="B14" s="484">
        <v>138064</v>
      </c>
      <c r="C14" s="484">
        <v>1329</v>
      </c>
      <c r="D14" s="484">
        <v>1165</v>
      </c>
      <c r="E14" s="484">
        <v>-639</v>
      </c>
      <c r="F14" s="484">
        <v>352</v>
      </c>
      <c r="G14" s="484">
        <v>-20</v>
      </c>
      <c r="H14" s="484">
        <v>54</v>
      </c>
      <c r="J14" s="1251"/>
    </row>
    <row r="15" spans="1:10" ht="14.25" customHeight="1" x14ac:dyDescent="0.25">
      <c r="A15" s="1248">
        <v>2006</v>
      </c>
      <c r="B15" s="484">
        <v>137867</v>
      </c>
      <c r="C15" s="484">
        <v>1428</v>
      </c>
      <c r="D15" s="484">
        <v>1143</v>
      </c>
      <c r="E15" s="484">
        <v>-849</v>
      </c>
      <c r="F15" s="484">
        <v>738</v>
      </c>
      <c r="G15" s="484">
        <v>105</v>
      </c>
      <c r="H15" s="484">
        <v>435</v>
      </c>
      <c r="J15" s="1251"/>
    </row>
    <row r="16" spans="1:10" ht="14.25" customHeight="1" x14ac:dyDescent="0.25">
      <c r="A16" s="1248">
        <v>2007</v>
      </c>
      <c r="B16" s="484">
        <v>137711</v>
      </c>
      <c r="C16" s="484">
        <v>1447</v>
      </c>
      <c r="D16" s="484">
        <v>1166</v>
      </c>
      <c r="E16" s="484">
        <v>-291</v>
      </c>
      <c r="F16" s="484">
        <v>1282</v>
      </c>
      <c r="G16" s="484">
        <v>202</v>
      </c>
      <c r="H16" s="484">
        <v>436</v>
      </c>
      <c r="J16" s="1251"/>
    </row>
    <row r="17" spans="1:16" ht="14.25" customHeight="1" x14ac:dyDescent="0.25">
      <c r="A17" s="1248">
        <v>2008</v>
      </c>
      <c r="B17" s="484">
        <v>138749</v>
      </c>
      <c r="C17" s="484">
        <v>1471</v>
      </c>
      <c r="D17" s="484">
        <v>1274</v>
      </c>
      <c r="E17" s="484">
        <v>-536</v>
      </c>
      <c r="F17" s="484">
        <v>1723</v>
      </c>
      <c r="G17" s="484">
        <v>193</v>
      </c>
      <c r="H17" s="484">
        <v>435</v>
      </c>
      <c r="J17" s="1251"/>
    </row>
    <row r="18" spans="1:16" ht="14.25" customHeight="1" x14ac:dyDescent="0.25">
      <c r="A18" s="1248">
        <v>2009</v>
      </c>
      <c r="B18" s="484">
        <v>139891</v>
      </c>
      <c r="C18" s="484">
        <v>1407</v>
      </c>
      <c r="D18" s="484">
        <v>1177</v>
      </c>
      <c r="E18" s="484">
        <v>60</v>
      </c>
      <c r="F18" s="484">
        <v>1792</v>
      </c>
      <c r="G18" s="484">
        <v>116</v>
      </c>
      <c r="H18" s="484">
        <v>435</v>
      </c>
      <c r="J18" s="1251"/>
    </row>
    <row r="19" spans="1:16" ht="14.25" customHeight="1" x14ac:dyDescent="0.25">
      <c r="A19" s="1248">
        <v>2010</v>
      </c>
      <c r="B19" s="484">
        <v>141654</v>
      </c>
      <c r="C19" s="484">
        <v>1428</v>
      </c>
      <c r="D19" s="484">
        <v>1177</v>
      </c>
      <c r="E19" s="484">
        <v>-210</v>
      </c>
      <c r="F19" s="484">
        <v>2611</v>
      </c>
      <c r="G19" s="484">
        <v>108</v>
      </c>
      <c r="H19" s="484">
        <v>451</v>
      </c>
      <c r="J19" s="1251"/>
    </row>
    <row r="20" spans="1:16" ht="14.25" customHeight="1" x14ac:dyDescent="0.25">
      <c r="A20" s="1248">
        <v>2011</v>
      </c>
      <c r="B20" s="484">
        <v>143963</v>
      </c>
      <c r="C20" s="484">
        <v>1404</v>
      </c>
      <c r="D20" s="484">
        <v>1250</v>
      </c>
      <c r="E20" s="484">
        <v>-618</v>
      </c>
      <c r="F20" s="484">
        <v>1375</v>
      </c>
      <c r="G20" s="484">
        <v>206</v>
      </c>
      <c r="H20" s="484">
        <v>550</v>
      </c>
      <c r="J20" s="1251"/>
    </row>
    <row r="21" spans="1:16" ht="14.25" customHeight="1" x14ac:dyDescent="0.25">
      <c r="A21" s="1248">
        <v>2012</v>
      </c>
      <c r="B21" s="484">
        <v>144530</v>
      </c>
      <c r="C21" s="484">
        <v>1339</v>
      </c>
      <c r="D21" s="484">
        <v>1239</v>
      </c>
      <c r="E21" s="484">
        <v>-901</v>
      </c>
      <c r="F21" s="484">
        <v>863</v>
      </c>
      <c r="G21" s="484">
        <v>50</v>
      </c>
      <c r="H21" s="484">
        <v>548</v>
      </c>
      <c r="J21" s="1251"/>
    </row>
    <row r="22" spans="1:16" ht="14.25" customHeight="1" x14ac:dyDescent="0.25">
      <c r="A22" s="1248">
        <v>2013</v>
      </c>
      <c r="B22" s="484">
        <v>144094</v>
      </c>
      <c r="C22" s="484">
        <v>1397</v>
      </c>
      <c r="D22" s="484">
        <v>1270</v>
      </c>
      <c r="E22" s="484">
        <v>-941</v>
      </c>
      <c r="F22" s="484">
        <v>1406</v>
      </c>
      <c r="G22" s="484">
        <v>146</v>
      </c>
      <c r="H22" s="484">
        <v>549</v>
      </c>
      <c r="J22" s="1251"/>
    </row>
    <row r="23" spans="1:16" ht="14.25" customHeight="1" x14ac:dyDescent="0.25">
      <c r="A23" s="1248">
        <v>2014</v>
      </c>
      <c r="B23" s="484">
        <v>144283</v>
      </c>
      <c r="C23" s="484">
        <v>1374</v>
      </c>
      <c r="D23" s="484">
        <v>1359</v>
      </c>
      <c r="E23" s="484">
        <v>-682</v>
      </c>
      <c r="F23" s="484">
        <v>1341</v>
      </c>
      <c r="G23" s="484">
        <v>137</v>
      </c>
      <c r="H23" s="484">
        <v>548</v>
      </c>
      <c r="J23" s="1251"/>
    </row>
    <row r="24" spans="1:16" ht="14.25" customHeight="1" x14ac:dyDescent="0.25">
      <c r="A24" s="1248">
        <v>2015</v>
      </c>
      <c r="B24" s="484">
        <v>144546</v>
      </c>
      <c r="C24" s="484">
        <v>1397</v>
      </c>
      <c r="D24" s="484">
        <v>1114</v>
      </c>
      <c r="E24" s="484">
        <v>30</v>
      </c>
      <c r="F24" s="484">
        <v>2015</v>
      </c>
      <c r="G24" s="484">
        <v>567</v>
      </c>
      <c r="H24" s="484">
        <v>472</v>
      </c>
      <c r="J24" s="1251"/>
    </row>
    <row r="25" spans="1:16" ht="14.25" customHeight="1" x14ac:dyDescent="0.25">
      <c r="A25" s="1248">
        <v>2016</v>
      </c>
      <c r="B25" s="484">
        <v>146969</v>
      </c>
      <c r="C25" s="484">
        <v>1387</v>
      </c>
      <c r="D25" s="484">
        <v>1272</v>
      </c>
      <c r="E25" s="484">
        <v>444</v>
      </c>
      <c r="F25" s="484">
        <v>2263</v>
      </c>
      <c r="G25" s="484">
        <v>611</v>
      </c>
      <c r="H25" s="484">
        <v>0</v>
      </c>
      <c r="J25" s="1251"/>
    </row>
    <row r="26" spans="1:16" ht="14.25" customHeight="1" x14ac:dyDescent="0.25">
      <c r="A26" s="1248" t="s">
        <v>2142</v>
      </c>
      <c r="B26" s="484">
        <v>150402</v>
      </c>
      <c r="C26" s="484">
        <v>1295</v>
      </c>
      <c r="D26" s="484">
        <v>1368</v>
      </c>
      <c r="E26" s="484">
        <v>177</v>
      </c>
      <c r="F26" s="484">
        <v>2102</v>
      </c>
      <c r="G26" s="484">
        <v>788</v>
      </c>
      <c r="H26" s="484">
        <v>0</v>
      </c>
      <c r="J26" s="1251"/>
    </row>
    <row r="27" spans="1:16" ht="14.25" customHeight="1" x14ac:dyDescent="0.25">
      <c r="A27" s="1248" t="s">
        <v>2303</v>
      </c>
      <c r="B27" s="484">
        <v>153396</v>
      </c>
      <c r="C27" s="484">
        <v>1308</v>
      </c>
      <c r="D27" s="484">
        <v>1389</v>
      </c>
      <c r="E27" s="484">
        <v>662</v>
      </c>
      <c r="F27" s="484">
        <v>2267</v>
      </c>
      <c r="G27" s="484">
        <v>1018</v>
      </c>
      <c r="H27" s="484">
        <v>0</v>
      </c>
      <c r="J27" s="1251"/>
      <c r="L27" s="1294"/>
    </row>
    <row r="28" spans="1:16" ht="14.25" customHeight="1" x14ac:dyDescent="0.25">
      <c r="A28" s="1162" t="s">
        <v>2418</v>
      </c>
      <c r="B28" s="484">
        <v>157262</v>
      </c>
      <c r="C28" s="484">
        <v>1353</v>
      </c>
      <c r="D28" s="484">
        <v>1367</v>
      </c>
      <c r="E28" s="484">
        <v>-462</v>
      </c>
      <c r="F28" s="484">
        <v>2082</v>
      </c>
      <c r="G28" s="484">
        <v>757</v>
      </c>
      <c r="H28" s="484">
        <v>0</v>
      </c>
      <c r="J28" s="1251"/>
      <c r="K28" s="504"/>
      <c r="L28" s="1381"/>
    </row>
    <row r="29" spans="1:16" ht="14.25" customHeight="1" x14ac:dyDescent="0.25">
      <c r="A29" s="1326" t="s">
        <v>2417</v>
      </c>
      <c r="B29" s="484">
        <v>159625</v>
      </c>
      <c r="J29" s="1251"/>
      <c r="L29" s="1294"/>
    </row>
    <row r="30" spans="1:16" ht="14.25" customHeight="1" x14ac:dyDescent="0.25">
      <c r="H30" s="504"/>
    </row>
    <row r="31" spans="1:16" ht="13.8" x14ac:dyDescent="0.25">
      <c r="A31" s="10" t="s">
        <v>1326</v>
      </c>
      <c r="D31" s="504"/>
      <c r="M31"/>
      <c r="N31"/>
    </row>
    <row r="32" spans="1:16" ht="13.8" x14ac:dyDescent="0.25">
      <c r="A32" s="10"/>
      <c r="C32" s="512"/>
      <c r="L32"/>
      <c r="M32" s="47"/>
      <c r="N32" s="47"/>
      <c r="O32" s="5"/>
      <c r="P32" s="5"/>
    </row>
    <row r="33" spans="1:16" ht="13.8" x14ac:dyDescent="0.25">
      <c r="A33" s="1162" t="s">
        <v>2143</v>
      </c>
      <c r="L33"/>
      <c r="M33" s="47"/>
      <c r="N33" s="47"/>
      <c r="O33" s="5"/>
      <c r="P33" s="5"/>
    </row>
    <row r="34" spans="1:16" ht="13.8" x14ac:dyDescent="0.25">
      <c r="A34" s="10"/>
      <c r="L34"/>
      <c r="M34" s="47"/>
      <c r="N34" s="47"/>
      <c r="O34" s="5"/>
      <c r="P34" s="5"/>
    </row>
    <row r="35" spans="1:16" ht="16.5" customHeight="1" x14ac:dyDescent="0.35">
      <c r="A35" s="976" t="s">
        <v>1903</v>
      </c>
      <c r="L35"/>
      <c r="M35" s="47"/>
      <c r="N35" s="47"/>
      <c r="O35" s="5"/>
      <c r="P35" s="5"/>
    </row>
    <row r="36" spans="1:16" ht="17.25" customHeight="1" x14ac:dyDescent="0.35">
      <c r="A36" s="1162" t="s">
        <v>2419</v>
      </c>
      <c r="L36"/>
      <c r="M36" s="47"/>
      <c r="N36" s="47"/>
      <c r="O36" s="5"/>
      <c r="P36" s="5"/>
    </row>
    <row r="37" spans="1:16" x14ac:dyDescent="0.25">
      <c r="L37"/>
      <c r="M37" s="47"/>
      <c r="N37" s="47"/>
      <c r="O37" s="5"/>
      <c r="P37" s="5"/>
    </row>
    <row r="38" spans="1:16" ht="13.8" x14ac:dyDescent="0.25">
      <c r="A38" s="1"/>
      <c r="B38" s="10"/>
      <c r="L38"/>
      <c r="M38" s="47"/>
      <c r="N38" s="47"/>
      <c r="O38" s="5"/>
      <c r="P38" s="5"/>
    </row>
    <row r="39" spans="1:16" x14ac:dyDescent="0.25">
      <c r="L39"/>
      <c r="M39" s="47"/>
      <c r="N39" s="47"/>
      <c r="O39" s="5"/>
      <c r="P39" s="5"/>
    </row>
    <row r="40" spans="1:16" x14ac:dyDescent="0.25">
      <c r="L40"/>
      <c r="M40" s="47"/>
      <c r="N40" s="47"/>
      <c r="O40" s="5"/>
      <c r="P40" s="5"/>
    </row>
    <row r="41" spans="1:16" x14ac:dyDescent="0.25">
      <c r="L41"/>
      <c r="M41" s="47"/>
      <c r="N41" s="47"/>
      <c r="O41" s="5"/>
      <c r="P41" s="5"/>
    </row>
    <row r="42" spans="1:16" x14ac:dyDescent="0.25">
      <c r="L42"/>
      <c r="M42" s="47"/>
      <c r="N42" s="47"/>
      <c r="O42" s="5"/>
      <c r="P42" s="5"/>
    </row>
    <row r="43" spans="1:16" x14ac:dyDescent="0.25">
      <c r="L43"/>
      <c r="M43" s="47"/>
      <c r="N43" s="47"/>
      <c r="O43" s="5"/>
      <c r="P43" s="5"/>
    </row>
    <row r="44" spans="1:16" x14ac:dyDescent="0.25">
      <c r="L44" s="1252"/>
      <c r="M44" s="47"/>
      <c r="N44" s="47"/>
      <c r="O44" s="5"/>
      <c r="P44" s="5"/>
    </row>
    <row r="45" spans="1:16" x14ac:dyDescent="0.25">
      <c r="L45"/>
      <c r="M45" s="47"/>
      <c r="N45" s="47"/>
      <c r="O45" s="5"/>
      <c r="P45" s="5"/>
    </row>
    <row r="46" spans="1:16" x14ac:dyDescent="0.25">
      <c r="L46" s="295"/>
      <c r="M46" s="47"/>
      <c r="N46" s="47"/>
      <c r="O46" s="5"/>
      <c r="P46" s="5"/>
    </row>
    <row r="47" spans="1:16" x14ac:dyDescent="0.25">
      <c r="L47"/>
      <c r="M47" s="47"/>
      <c r="N47" s="47"/>
      <c r="O47" s="5"/>
      <c r="P47" s="5"/>
    </row>
    <row r="48" spans="1:16" x14ac:dyDescent="0.25">
      <c r="L48" s="295"/>
      <c r="M48" s="47"/>
      <c r="N48" s="47"/>
      <c r="O48" s="5"/>
      <c r="P48" s="5"/>
    </row>
    <row r="49" spans="1:16" x14ac:dyDescent="0.25">
      <c r="L49"/>
      <c r="M49" s="47"/>
      <c r="N49" s="47"/>
      <c r="O49" s="5"/>
      <c r="P49" s="5"/>
    </row>
    <row r="50" spans="1:16" x14ac:dyDescent="0.25">
      <c r="L50" s="295"/>
      <c r="M50" s="47"/>
      <c r="N50" s="47"/>
      <c r="O50" s="5"/>
      <c r="P50" s="5"/>
    </row>
    <row r="51" spans="1:16" x14ac:dyDescent="0.25">
      <c r="L51"/>
      <c r="M51" s="47"/>
      <c r="N51" s="47"/>
      <c r="O51" s="5"/>
      <c r="P51" s="5"/>
    </row>
    <row r="52" spans="1:16" x14ac:dyDescent="0.25">
      <c r="L52" s="295"/>
      <c r="M52" s="47"/>
      <c r="N52" s="47"/>
      <c r="O52" s="5"/>
      <c r="P52" s="5"/>
    </row>
    <row r="53" spans="1:16" x14ac:dyDescent="0.25">
      <c r="L53"/>
      <c r="M53" s="47"/>
      <c r="N53" s="47"/>
      <c r="O53" s="5"/>
      <c r="P53" s="5"/>
    </row>
    <row r="54" spans="1:16" x14ac:dyDescent="0.25">
      <c r="L54" s="295"/>
      <c r="M54" s="47"/>
      <c r="N54" s="47"/>
      <c r="O54" s="5"/>
      <c r="P54" s="5"/>
    </row>
    <row r="55" spans="1:16" x14ac:dyDescent="0.25">
      <c r="L55"/>
      <c r="M55" s="47"/>
      <c r="N55" s="47"/>
      <c r="O55" s="5"/>
      <c r="P55" s="5"/>
    </row>
    <row r="56" spans="1:16" x14ac:dyDescent="0.25">
      <c r="L56"/>
      <c r="M56" s="47"/>
      <c r="N56" s="47"/>
      <c r="O56" s="5"/>
      <c r="P56" s="5"/>
    </row>
    <row r="57" spans="1:16" x14ac:dyDescent="0.25">
      <c r="L57"/>
      <c r="M57" s="47"/>
      <c r="N57" s="47"/>
      <c r="O57" s="5"/>
      <c r="P57" s="5"/>
    </row>
    <row r="58" spans="1:16" x14ac:dyDescent="0.25">
      <c r="L58" s="295"/>
      <c r="M58" s="47"/>
      <c r="N58" s="47"/>
      <c r="O58" s="5"/>
      <c r="P58" s="5"/>
    </row>
    <row r="59" spans="1:16" x14ac:dyDescent="0.25">
      <c r="L59"/>
      <c r="M59" s="47"/>
      <c r="N59" s="47"/>
      <c r="O59" s="5"/>
      <c r="P59" s="5"/>
    </row>
    <row r="60" spans="1:16" x14ac:dyDescent="0.25">
      <c r="L60" s="295"/>
      <c r="M60" s="47"/>
      <c r="N60" s="47"/>
      <c r="O60" s="5"/>
      <c r="P60" s="5"/>
    </row>
    <row r="61" spans="1:16" s="332" customFormat="1" ht="13.8" x14ac:dyDescent="0.25">
      <c r="A61" s="26" t="s">
        <v>1665</v>
      </c>
      <c r="G61" s="333"/>
      <c r="L61"/>
      <c r="M61" s="47"/>
      <c r="N61" s="47"/>
      <c r="O61" s="5"/>
      <c r="P61" s="5"/>
    </row>
    <row r="62" spans="1:16" s="332" customFormat="1" ht="13.8" x14ac:dyDescent="0.25">
      <c r="A62" s="1454" t="s">
        <v>2145</v>
      </c>
      <c r="B62" s="1454"/>
      <c r="C62" s="1454"/>
      <c r="D62" s="1454"/>
      <c r="E62" s="1454"/>
      <c r="F62" s="1454"/>
      <c r="G62" s="1454"/>
      <c r="H62" s="1454"/>
      <c r="L62"/>
      <c r="M62" s="47"/>
      <c r="N62" s="47"/>
      <c r="O62" s="5"/>
      <c r="P62" s="5"/>
    </row>
    <row r="63" spans="1:16" ht="13.8" x14ac:dyDescent="0.25">
      <c r="A63" s="1454" t="s">
        <v>2146</v>
      </c>
      <c r="B63" s="1454"/>
      <c r="C63" s="1454"/>
      <c r="D63" s="1454"/>
      <c r="E63" s="1454"/>
      <c r="F63" s="1454"/>
      <c r="G63" s="1454"/>
      <c r="H63" s="1454"/>
    </row>
  </sheetData>
  <customSheetViews>
    <customSheetView guid="{9014CDA8-C3FC-41E6-A045-DAEFC55B82B1}" showPageBreaks="1" fitToPage="1" printArea="1" topLeftCell="A7">
      <selection activeCell="D16" sqref="D16"/>
      <pageMargins left="0.75" right="0.75" top="1" bottom="1" header="0.5" footer="0.5"/>
      <printOptions horizontalCentered="1"/>
      <pageSetup scale="77" firstPageNumber="33" orientation="portrait" verticalDpi="300" r:id="rId1"/>
      <headerFooter alignWithMargins="0">
        <oddFooter>&amp;C&amp;P</oddFooter>
      </headerFooter>
    </customSheetView>
    <customSheetView guid="{F67F5823-51D5-4D47-B100-5B47C1E6BCB9}" showPageBreaks="1" fitToPage="1" printArea="1" topLeftCell="A25">
      <selection activeCell="J19" sqref="J19"/>
      <pageMargins left="0.75" right="0.75" top="1" bottom="1" header="0.5" footer="0.5"/>
      <printOptions horizontalCentered="1"/>
      <pageSetup scale="77" firstPageNumber="33" orientation="portrait" verticalDpi="300" r:id="rId2"/>
      <headerFooter alignWithMargins="0">
        <oddFooter>&amp;C&amp;P</oddFooter>
      </headerFooter>
    </customSheetView>
  </customSheetViews>
  <mergeCells count="6">
    <mergeCell ref="A63:H63"/>
    <mergeCell ref="A1:H1"/>
    <mergeCell ref="A3:H3"/>
    <mergeCell ref="A4:H4"/>
    <mergeCell ref="C7:H7"/>
    <mergeCell ref="A62:H62"/>
  </mergeCells>
  <phoneticPr fontId="0" type="noConversion"/>
  <hyperlinks>
    <hyperlink ref="A62" r:id="rId3" display="Table 051-0001 - Estimates of population, by age group and sex for July 1, Canada, provinces and territories, annual" xr:uid="{00000000-0004-0000-0100-000000000000}"/>
    <hyperlink ref="A63:H63" r:id="rId4" display="Table 17-10-0008-01 Estimates of the components of demographic growth, annual" xr:uid="{00000000-0004-0000-0100-000001000000}"/>
    <hyperlink ref="A62:H62" r:id="rId5" display="Table 17-10-0005-01 - Population estimates on July 1st, by age and sex " xr:uid="{00000000-0004-0000-0100-000002000000}"/>
  </hyperlinks>
  <printOptions horizontalCentered="1"/>
  <pageMargins left="0.74803149606299202" right="0.74803149606299202" top="0.98425196850393704" bottom="0.98425196850393704" header="0.511811023622047" footer="0.511811023622047"/>
  <pageSetup scale="80" firstPageNumber="27" orientation="portrait" useFirstPageNumber="1" r:id="rId6"/>
  <headerFooter alignWithMargins="0"/>
  <drawing r:id="rId7"/>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83">
    <tabColor indexed="45"/>
    <pageSetUpPr fitToPage="1"/>
  </sheetPr>
  <dimension ref="A1:J98"/>
  <sheetViews>
    <sheetView zoomScaleNormal="100" workbookViewId="0">
      <selection sqref="A1:H1"/>
    </sheetView>
  </sheetViews>
  <sheetFormatPr defaultColWidth="12.109375" defaultRowHeight="13.2" x14ac:dyDescent="0.25"/>
  <cols>
    <col min="1" max="1" width="10.33203125" style="270" customWidth="1"/>
    <col min="2" max="7" width="15" style="158" customWidth="1"/>
    <col min="8" max="8" width="15" style="286" customWidth="1"/>
    <col min="9" max="16384" width="12.109375" style="158"/>
  </cols>
  <sheetData>
    <row r="1" spans="1:8" ht="17.399999999999999" x14ac:dyDescent="0.3">
      <c r="A1" s="1451" t="s">
        <v>1049</v>
      </c>
      <c r="B1" s="1451"/>
      <c r="C1" s="1451"/>
      <c r="D1" s="1451"/>
      <c r="E1" s="1451"/>
      <c r="F1" s="1451"/>
      <c r="G1" s="1451"/>
      <c r="H1" s="1451"/>
    </row>
    <row r="2" spans="1:8" ht="18" customHeight="1" x14ac:dyDescent="0.25">
      <c r="B2" s="270"/>
      <c r="C2" s="270"/>
      <c r="D2" s="270"/>
      <c r="E2" s="270"/>
      <c r="F2" s="270"/>
      <c r="G2" s="270"/>
      <c r="H2" s="292"/>
    </row>
    <row r="3" spans="1:8" ht="17.399999999999999" x14ac:dyDescent="0.3">
      <c r="A3" s="1456" t="s">
        <v>2420</v>
      </c>
      <c r="B3" s="1456"/>
      <c r="C3" s="1456"/>
      <c r="D3" s="1456"/>
      <c r="E3" s="1456"/>
      <c r="F3" s="1456"/>
      <c r="G3" s="1456"/>
      <c r="H3" s="1456"/>
    </row>
    <row r="4" spans="1:8" ht="17.399999999999999" x14ac:dyDescent="0.3">
      <c r="A4" s="1456" t="s">
        <v>440</v>
      </c>
      <c r="B4" s="1456"/>
      <c r="C4" s="1456"/>
      <c r="D4" s="1456"/>
      <c r="E4" s="1456"/>
      <c r="F4" s="1456"/>
      <c r="G4" s="1456"/>
      <c r="H4" s="1456"/>
    </row>
    <row r="5" spans="1:8" ht="12.75" customHeight="1" x14ac:dyDescent="0.3">
      <c r="A5" s="237"/>
      <c r="B5" s="237"/>
      <c r="C5" s="237"/>
      <c r="D5" s="237"/>
      <c r="E5" s="237"/>
      <c r="F5" s="237"/>
      <c r="G5" s="237"/>
      <c r="H5" s="237"/>
    </row>
    <row r="6" spans="1:8" ht="12.75" customHeight="1" x14ac:dyDescent="0.3">
      <c r="A6" s="57"/>
      <c r="B6" s="57"/>
      <c r="C6" s="57"/>
      <c r="D6" s="57"/>
      <c r="E6" s="57"/>
      <c r="F6" s="57"/>
      <c r="G6" s="57"/>
      <c r="H6" s="57"/>
    </row>
    <row r="7" spans="1:8" ht="17.399999999999999" x14ac:dyDescent="0.3">
      <c r="A7" s="1458" t="s">
        <v>261</v>
      </c>
      <c r="B7" s="1458"/>
      <c r="C7" s="1458"/>
      <c r="D7" s="1458"/>
      <c r="E7" s="1458"/>
      <c r="F7" s="1458"/>
      <c r="G7" s="1458"/>
      <c r="H7" s="1458"/>
    </row>
    <row r="8" spans="1:8" x14ac:dyDescent="0.25">
      <c r="B8" s="270"/>
      <c r="C8" s="270"/>
      <c r="D8" s="270"/>
      <c r="E8" s="270"/>
      <c r="F8" s="270"/>
      <c r="G8" s="270"/>
      <c r="H8" s="292"/>
    </row>
    <row r="9" spans="1:8" ht="15.6" x14ac:dyDescent="0.3">
      <c r="B9" s="270"/>
      <c r="C9" s="1457" t="s">
        <v>1148</v>
      </c>
      <c r="D9" s="1457"/>
      <c r="E9" s="1457"/>
      <c r="F9" s="1457"/>
      <c r="G9" s="1457"/>
      <c r="H9" s="1457"/>
    </row>
    <row r="10" spans="1:8" ht="4.5" customHeight="1" thickBot="1" x14ac:dyDescent="0.3">
      <c r="C10" s="6"/>
      <c r="D10" s="6"/>
      <c r="E10" s="6"/>
      <c r="F10" s="6"/>
      <c r="G10" s="6"/>
      <c r="H10" s="6"/>
    </row>
    <row r="11" spans="1:8" ht="4.5" customHeight="1" x14ac:dyDescent="0.25">
      <c r="C11" s="8"/>
      <c r="D11" s="8"/>
      <c r="E11" s="8"/>
      <c r="F11" s="8"/>
      <c r="G11" s="8"/>
      <c r="H11" s="8"/>
    </row>
    <row r="12" spans="1:8" s="16" customFormat="1" ht="15.6" x14ac:dyDescent="0.3">
      <c r="A12" s="11"/>
      <c r="C12" s="37"/>
      <c r="D12" s="37"/>
      <c r="E12" s="37" t="s">
        <v>616</v>
      </c>
      <c r="F12" s="37" t="s">
        <v>616</v>
      </c>
      <c r="G12" s="37" t="s">
        <v>616</v>
      </c>
      <c r="H12" s="263"/>
    </row>
    <row r="13" spans="1:8" s="16" customFormat="1" ht="15.75" customHeight="1" x14ac:dyDescent="0.3">
      <c r="A13" s="11"/>
      <c r="B13" s="264" t="s">
        <v>1149</v>
      </c>
      <c r="C13" s="59"/>
      <c r="D13" s="37"/>
      <c r="E13" s="37" t="s">
        <v>407</v>
      </c>
      <c r="F13" s="37" t="s">
        <v>618</v>
      </c>
      <c r="G13" s="37" t="s">
        <v>405</v>
      </c>
      <c r="H13" s="263"/>
    </row>
    <row r="14" spans="1:8" s="16" customFormat="1" ht="17.25" customHeight="1" x14ac:dyDescent="0.3">
      <c r="A14" s="58" t="s">
        <v>614</v>
      </c>
      <c r="B14" s="37" t="s">
        <v>615</v>
      </c>
      <c r="C14" s="59" t="s">
        <v>969</v>
      </c>
      <c r="D14" s="59" t="s">
        <v>970</v>
      </c>
      <c r="E14" s="59" t="s">
        <v>617</v>
      </c>
      <c r="F14" s="59" t="s">
        <v>617</v>
      </c>
      <c r="G14" s="59" t="s">
        <v>617</v>
      </c>
      <c r="H14" s="265" t="s">
        <v>406</v>
      </c>
    </row>
    <row r="15" spans="1:8" s="3" customFormat="1" ht="4.5" customHeight="1" thickBot="1" x14ac:dyDescent="0.3">
      <c r="A15" s="245"/>
      <c r="B15" s="4"/>
      <c r="C15" s="4"/>
      <c r="D15" s="4"/>
      <c r="E15" s="4"/>
      <c r="F15" s="4"/>
      <c r="G15" s="4"/>
      <c r="H15" s="6"/>
    </row>
    <row r="16" spans="1:8" s="3" customFormat="1" ht="4.5" customHeight="1" x14ac:dyDescent="0.25">
      <c r="A16" s="268"/>
      <c r="B16" s="7"/>
      <c r="C16" s="7"/>
      <c r="D16" s="7"/>
      <c r="E16" s="7"/>
      <c r="F16" s="7"/>
      <c r="G16" s="7"/>
      <c r="H16" s="8"/>
    </row>
    <row r="17" spans="1:10" ht="14.25" customHeight="1" x14ac:dyDescent="0.25">
      <c r="A17" s="1199">
        <v>2010</v>
      </c>
      <c r="B17" s="13">
        <v>45310</v>
      </c>
      <c r="C17" s="13">
        <v>413</v>
      </c>
      <c r="D17" s="26">
        <v>379</v>
      </c>
      <c r="E17" s="26">
        <v>-76</v>
      </c>
      <c r="F17" s="13">
        <v>31</v>
      </c>
      <c r="G17" s="26">
        <v>-118</v>
      </c>
      <c r="H17" s="436">
        <v>169</v>
      </c>
      <c r="J17" s="286"/>
    </row>
    <row r="18" spans="1:10" ht="14.25" customHeight="1" x14ac:dyDescent="0.25">
      <c r="A18" s="1199">
        <v>2011</v>
      </c>
      <c r="B18" s="13">
        <v>45350</v>
      </c>
      <c r="C18" s="13">
        <v>414</v>
      </c>
      <c r="D18" s="26">
        <v>414</v>
      </c>
      <c r="E18" s="26">
        <v>1</v>
      </c>
      <c r="F18" s="13">
        <v>129</v>
      </c>
      <c r="G18" s="26">
        <v>-178</v>
      </c>
      <c r="H18" s="436">
        <v>23</v>
      </c>
      <c r="J18" s="286"/>
    </row>
    <row r="19" spans="1:10" ht="14.25" customHeight="1" x14ac:dyDescent="0.25">
      <c r="A19" s="1199">
        <v>2012</v>
      </c>
      <c r="B19" s="13">
        <v>45325</v>
      </c>
      <c r="C19" s="13">
        <v>397</v>
      </c>
      <c r="D19" s="26">
        <v>388</v>
      </c>
      <c r="E19" s="26">
        <v>-156</v>
      </c>
      <c r="F19" s="13">
        <v>42</v>
      </c>
      <c r="G19" s="26">
        <v>-170</v>
      </c>
      <c r="H19" s="436">
        <v>31</v>
      </c>
      <c r="J19" s="286"/>
    </row>
    <row r="20" spans="1:10" ht="14.25" customHeight="1" x14ac:dyDescent="0.25">
      <c r="A20" s="1042">
        <v>2013</v>
      </c>
      <c r="B20" s="13">
        <v>45081</v>
      </c>
      <c r="C20" s="13">
        <v>425</v>
      </c>
      <c r="D20" s="26">
        <v>413</v>
      </c>
      <c r="E20" s="26">
        <v>-252</v>
      </c>
      <c r="F20" s="13">
        <v>96</v>
      </c>
      <c r="G20" s="26">
        <v>-173</v>
      </c>
      <c r="H20" s="436">
        <v>34</v>
      </c>
      <c r="J20" s="286"/>
    </row>
    <row r="21" spans="1:10" ht="14.25" customHeight="1" x14ac:dyDescent="0.25">
      <c r="A21" s="1042">
        <v>2014</v>
      </c>
      <c r="B21" s="13">
        <v>44798</v>
      </c>
      <c r="C21" s="13">
        <v>422</v>
      </c>
      <c r="D21" s="26">
        <v>442</v>
      </c>
      <c r="E21" s="26">
        <v>-206</v>
      </c>
      <c r="F21" s="13">
        <v>94</v>
      </c>
      <c r="G21" s="26">
        <v>-123</v>
      </c>
      <c r="H21" s="436">
        <v>36</v>
      </c>
      <c r="J21" s="286"/>
    </row>
    <row r="22" spans="1:10" ht="14.25" customHeight="1" x14ac:dyDescent="0.25">
      <c r="A22" s="1042">
        <v>2015</v>
      </c>
      <c r="B22" s="13">
        <v>44579</v>
      </c>
      <c r="C22" s="13">
        <v>394</v>
      </c>
      <c r="D22" s="26">
        <v>374</v>
      </c>
      <c r="E22" s="26">
        <v>37</v>
      </c>
      <c r="F22" s="13">
        <v>124</v>
      </c>
      <c r="G22" s="26">
        <v>-86</v>
      </c>
      <c r="H22" s="436">
        <v>34</v>
      </c>
      <c r="J22" s="286"/>
    </row>
    <row r="23" spans="1:10" ht="14.25" customHeight="1" x14ac:dyDescent="0.25">
      <c r="A23" s="1042">
        <v>2016</v>
      </c>
      <c r="B23" s="13">
        <v>44708</v>
      </c>
      <c r="C23" s="13">
        <v>408</v>
      </c>
      <c r="D23" s="26">
        <v>412</v>
      </c>
      <c r="E23" s="26">
        <v>321</v>
      </c>
      <c r="F23" s="13">
        <v>200</v>
      </c>
      <c r="G23" s="26">
        <v>-107</v>
      </c>
      <c r="H23" s="436">
        <v>0</v>
      </c>
      <c r="J23" s="286"/>
    </row>
    <row r="24" spans="1:10" ht="14.25" customHeight="1" x14ac:dyDescent="0.25">
      <c r="A24" s="1199" t="s">
        <v>2142</v>
      </c>
      <c r="B24" s="13">
        <v>45118</v>
      </c>
      <c r="C24" s="13">
        <v>401</v>
      </c>
      <c r="D24" s="1205">
        <v>474</v>
      </c>
      <c r="E24" s="1205">
        <v>280</v>
      </c>
      <c r="F24" s="13">
        <v>307</v>
      </c>
      <c r="G24" s="1205">
        <v>-10</v>
      </c>
      <c r="H24" s="436">
        <v>0</v>
      </c>
      <c r="J24" s="286"/>
    </row>
    <row r="25" spans="1:10" ht="14.25" customHeight="1" x14ac:dyDescent="0.25">
      <c r="A25" s="1199" t="s">
        <v>2303</v>
      </c>
      <c r="B25" s="13">
        <v>45622</v>
      </c>
      <c r="C25" s="13">
        <v>386</v>
      </c>
      <c r="D25" s="1250">
        <v>467</v>
      </c>
      <c r="E25" s="1250">
        <v>403</v>
      </c>
      <c r="F25" s="13">
        <v>492</v>
      </c>
      <c r="G25" s="1250">
        <v>-56</v>
      </c>
      <c r="H25" s="436">
        <v>0</v>
      </c>
      <c r="J25" s="286"/>
    </row>
    <row r="26" spans="1:10" ht="14.25" customHeight="1" x14ac:dyDescent="0.25">
      <c r="A26" s="1249" t="s">
        <v>2418</v>
      </c>
      <c r="B26" s="13">
        <v>46380</v>
      </c>
      <c r="C26" s="13">
        <v>400</v>
      </c>
      <c r="D26" s="1328">
        <v>460</v>
      </c>
      <c r="E26" s="1328">
        <v>163</v>
      </c>
      <c r="F26" s="13">
        <v>385</v>
      </c>
      <c r="G26" s="1328">
        <v>-87</v>
      </c>
      <c r="H26" s="436">
        <v>0</v>
      </c>
      <c r="J26" s="286"/>
    </row>
    <row r="27" spans="1:10" ht="14.25" customHeight="1" x14ac:dyDescent="0.25">
      <c r="A27" s="1327" t="s">
        <v>2417</v>
      </c>
      <c r="B27" s="13">
        <v>46781</v>
      </c>
    </row>
    <row r="28" spans="1:10" ht="13.8" x14ac:dyDescent="0.25">
      <c r="B28" s="97"/>
      <c r="C28" s="97"/>
      <c r="D28" s="97"/>
      <c r="E28" s="97"/>
      <c r="F28" s="97"/>
      <c r="G28" s="97"/>
      <c r="H28" s="97"/>
    </row>
    <row r="29" spans="1:10" ht="17.399999999999999" x14ac:dyDescent="0.3">
      <c r="A29" s="1456" t="s">
        <v>262</v>
      </c>
      <c r="B29" s="1456"/>
      <c r="C29" s="1456"/>
      <c r="D29" s="1456"/>
      <c r="E29" s="1456"/>
      <c r="F29" s="1456"/>
      <c r="G29" s="1456"/>
      <c r="H29" s="1456"/>
    </row>
    <row r="30" spans="1:10" x14ac:dyDescent="0.25">
      <c r="B30" s="270"/>
      <c r="C30" s="270"/>
      <c r="D30" s="270"/>
      <c r="E30" s="270"/>
      <c r="F30" s="270"/>
      <c r="G30" s="270"/>
      <c r="H30" s="292"/>
    </row>
    <row r="31" spans="1:10" ht="15.6" x14ac:dyDescent="0.3">
      <c r="B31" s="270"/>
      <c r="C31" s="1457" t="s">
        <v>1148</v>
      </c>
      <c r="D31" s="1457"/>
      <c r="E31" s="1457"/>
      <c r="F31" s="1457"/>
      <c r="G31" s="1457"/>
      <c r="H31" s="1457"/>
    </row>
    <row r="32" spans="1:10" ht="4.5" customHeight="1" thickBot="1" x14ac:dyDescent="0.3">
      <c r="C32" s="6"/>
      <c r="D32" s="6"/>
      <c r="E32" s="6"/>
      <c r="F32" s="6"/>
      <c r="G32" s="6"/>
      <c r="H32" s="6"/>
    </row>
    <row r="33" spans="1:10" ht="4.5" customHeight="1" x14ac:dyDescent="0.25">
      <c r="C33" s="8"/>
      <c r="D33" s="8"/>
      <c r="E33" s="8"/>
      <c r="F33" s="8"/>
      <c r="G33" s="8"/>
      <c r="H33" s="8"/>
    </row>
    <row r="34" spans="1:10" s="16" customFormat="1" ht="15.6" x14ac:dyDescent="0.3">
      <c r="A34" s="11"/>
      <c r="C34" s="37"/>
      <c r="D34" s="37"/>
      <c r="E34" s="37" t="s">
        <v>616</v>
      </c>
      <c r="F34" s="37" t="s">
        <v>616</v>
      </c>
      <c r="G34" s="37" t="s">
        <v>616</v>
      </c>
      <c r="H34" s="265"/>
    </row>
    <row r="35" spans="1:10" s="16" customFormat="1" ht="15.75" customHeight="1" x14ac:dyDescent="0.3">
      <c r="A35" s="11"/>
      <c r="B35" s="269" t="s">
        <v>1149</v>
      </c>
      <c r="C35" s="59"/>
      <c r="D35" s="37"/>
      <c r="E35" s="37" t="s">
        <v>407</v>
      </c>
      <c r="F35" s="37" t="s">
        <v>618</v>
      </c>
      <c r="G35" s="37" t="s">
        <v>405</v>
      </c>
      <c r="H35" s="265"/>
    </row>
    <row r="36" spans="1:10" s="16" customFormat="1" ht="17.25" customHeight="1" x14ac:dyDescent="0.3">
      <c r="A36" s="58" t="s">
        <v>614</v>
      </c>
      <c r="B36" s="37" t="s">
        <v>615</v>
      </c>
      <c r="C36" s="59" t="s">
        <v>969</v>
      </c>
      <c r="D36" s="59" t="s">
        <v>970</v>
      </c>
      <c r="E36" s="59" t="s">
        <v>617</v>
      </c>
      <c r="F36" s="59" t="s">
        <v>617</v>
      </c>
      <c r="G36" s="59" t="s">
        <v>617</v>
      </c>
      <c r="H36" s="265" t="s">
        <v>406</v>
      </c>
    </row>
    <row r="37" spans="1:10" s="3" customFormat="1" ht="4.5" customHeight="1" thickBot="1" x14ac:dyDescent="0.3">
      <c r="A37" s="245"/>
      <c r="B37" s="4"/>
      <c r="C37" s="4"/>
      <c r="D37" s="4"/>
      <c r="E37" s="4"/>
      <c r="F37" s="4"/>
      <c r="G37" s="4"/>
      <c r="H37" s="6"/>
    </row>
    <row r="38" spans="1:10" s="3" customFormat="1" ht="4.5" customHeight="1" x14ac:dyDescent="0.25">
      <c r="A38" s="268"/>
      <c r="B38" s="7"/>
      <c r="C38" s="7"/>
      <c r="D38" s="7"/>
      <c r="E38" s="7"/>
      <c r="F38" s="7"/>
      <c r="G38" s="7"/>
      <c r="H38" s="8"/>
    </row>
    <row r="39" spans="1:10" ht="14.25" customHeight="1" x14ac:dyDescent="0.25">
      <c r="A39" s="1327">
        <v>2010</v>
      </c>
      <c r="B39" s="13">
        <v>77859</v>
      </c>
      <c r="C39" s="436">
        <v>832</v>
      </c>
      <c r="D39" s="1250">
        <v>630</v>
      </c>
      <c r="E39" s="1250">
        <v>-101</v>
      </c>
      <c r="F39" s="436">
        <v>2646</v>
      </c>
      <c r="G39" s="1250">
        <v>261</v>
      </c>
      <c r="H39" s="436">
        <v>-644</v>
      </c>
      <c r="J39" s="286"/>
    </row>
    <row r="40" spans="1:10" ht="14.25" customHeight="1" x14ac:dyDescent="0.25">
      <c r="A40" s="1327">
        <v>2011</v>
      </c>
      <c r="B40" s="13">
        <v>80223</v>
      </c>
      <c r="C40" s="13">
        <v>807</v>
      </c>
      <c r="D40" s="1250">
        <v>641</v>
      </c>
      <c r="E40" s="1250">
        <v>-483</v>
      </c>
      <c r="F40" s="13">
        <v>1360</v>
      </c>
      <c r="G40" s="1250">
        <v>474</v>
      </c>
      <c r="H40" s="436">
        <v>-507</v>
      </c>
      <c r="J40" s="286"/>
    </row>
    <row r="41" spans="1:10" ht="14.25" customHeight="1" x14ac:dyDescent="0.25">
      <c r="A41" s="1327">
        <v>2012</v>
      </c>
      <c r="B41" s="13">
        <v>81233</v>
      </c>
      <c r="C41" s="13">
        <v>789</v>
      </c>
      <c r="D41" s="1250">
        <v>684</v>
      </c>
      <c r="E41" s="1250">
        <v>-670</v>
      </c>
      <c r="F41" s="13">
        <v>722</v>
      </c>
      <c r="G41" s="1250">
        <v>286</v>
      </c>
      <c r="H41" s="436">
        <v>-513</v>
      </c>
      <c r="J41" s="286"/>
    </row>
    <row r="42" spans="1:10" ht="14.25" customHeight="1" x14ac:dyDescent="0.25">
      <c r="A42" s="1327">
        <v>2013</v>
      </c>
      <c r="B42" s="13">
        <v>81163</v>
      </c>
      <c r="C42" s="13">
        <v>829</v>
      </c>
      <c r="D42" s="1250">
        <v>685</v>
      </c>
      <c r="E42" s="1250">
        <v>-632</v>
      </c>
      <c r="F42" s="13">
        <v>1202</v>
      </c>
      <c r="G42" s="1250">
        <v>326</v>
      </c>
      <c r="H42" s="436">
        <v>-520</v>
      </c>
      <c r="J42" s="286"/>
    </row>
    <row r="43" spans="1:10" ht="14.25" customHeight="1" x14ac:dyDescent="0.25">
      <c r="A43" s="1327">
        <v>2014</v>
      </c>
      <c r="B43" s="13">
        <v>81683</v>
      </c>
      <c r="C43" s="13">
        <v>805</v>
      </c>
      <c r="D43" s="1250">
        <v>728</v>
      </c>
      <c r="E43" s="1250">
        <v>-460</v>
      </c>
      <c r="F43" s="13">
        <v>1265</v>
      </c>
      <c r="G43" s="1250">
        <v>343</v>
      </c>
      <c r="H43" s="436">
        <v>-526</v>
      </c>
      <c r="J43" s="286"/>
    </row>
    <row r="44" spans="1:10" ht="14.25" customHeight="1" x14ac:dyDescent="0.25">
      <c r="A44" s="1327">
        <v>2015</v>
      </c>
      <c r="B44" s="13">
        <v>82382</v>
      </c>
      <c r="C44" s="13">
        <v>855</v>
      </c>
      <c r="D44" s="1250">
        <v>592</v>
      </c>
      <c r="E44" s="1250">
        <v>-78</v>
      </c>
      <c r="F44" s="13">
        <v>2191</v>
      </c>
      <c r="G44" s="1250">
        <v>258</v>
      </c>
      <c r="H44" s="436">
        <v>-471</v>
      </c>
      <c r="J44" s="286"/>
    </row>
    <row r="45" spans="1:10" ht="14.25" customHeight="1" x14ac:dyDescent="0.25">
      <c r="A45" s="1327">
        <v>2016</v>
      </c>
      <c r="B45" s="13">
        <v>84545</v>
      </c>
      <c r="C45" s="13">
        <v>817</v>
      </c>
      <c r="D45" s="1250">
        <v>703</v>
      </c>
      <c r="E45" s="1250">
        <v>-34</v>
      </c>
      <c r="F45" s="13">
        <v>2641</v>
      </c>
      <c r="G45" s="1250">
        <v>155</v>
      </c>
      <c r="H45" s="436">
        <v>0</v>
      </c>
      <c r="J45" s="286"/>
    </row>
    <row r="46" spans="1:10" ht="14.25" customHeight="1" x14ac:dyDescent="0.25">
      <c r="A46" s="1327" t="s">
        <v>2142</v>
      </c>
      <c r="B46" s="13">
        <v>87421</v>
      </c>
      <c r="C46" s="13">
        <v>757</v>
      </c>
      <c r="D46" s="1250">
        <v>715</v>
      </c>
      <c r="E46" s="1250">
        <v>-216</v>
      </c>
      <c r="F46" s="13">
        <v>2529</v>
      </c>
      <c r="G46" s="1250">
        <v>92</v>
      </c>
      <c r="H46" s="436">
        <v>0</v>
      </c>
      <c r="J46" s="286"/>
    </row>
    <row r="47" spans="1:10" ht="12.75" customHeight="1" x14ac:dyDescent="0.25">
      <c r="A47" s="1327" t="s">
        <v>2303</v>
      </c>
      <c r="B47" s="13">
        <v>89868</v>
      </c>
      <c r="C47" s="13">
        <v>758</v>
      </c>
      <c r="D47" s="1250">
        <v>749</v>
      </c>
      <c r="E47" s="1250">
        <v>161</v>
      </c>
      <c r="F47" s="13">
        <v>2485</v>
      </c>
      <c r="G47" s="1250">
        <v>68</v>
      </c>
      <c r="H47" s="436">
        <v>0</v>
      </c>
      <c r="J47" s="286"/>
    </row>
    <row r="48" spans="1:10" ht="12.75" customHeight="1" x14ac:dyDescent="0.25">
      <c r="A48" s="1327" t="s">
        <v>2418</v>
      </c>
      <c r="B48" s="13">
        <v>92591</v>
      </c>
      <c r="C48" s="13">
        <v>783</v>
      </c>
      <c r="D48" s="1250">
        <v>736</v>
      </c>
      <c r="E48" s="1250">
        <v>-658</v>
      </c>
      <c r="F48" s="13">
        <v>2089</v>
      </c>
      <c r="G48" s="1250">
        <v>41</v>
      </c>
      <c r="H48" s="436">
        <v>0</v>
      </c>
      <c r="J48" s="286"/>
    </row>
    <row r="49" spans="1:10" ht="12.75" customHeight="1" x14ac:dyDescent="0.25">
      <c r="A49" s="1327" t="s">
        <v>2417</v>
      </c>
      <c r="B49" s="13">
        <v>94110</v>
      </c>
    </row>
    <row r="50" spans="1:10" ht="12.75" customHeight="1" x14ac:dyDescent="0.25">
      <c r="A50" s="567"/>
      <c r="B50" s="13"/>
      <c r="C50" s="13"/>
      <c r="D50" s="26"/>
      <c r="E50" s="13"/>
      <c r="F50" s="13"/>
      <c r="G50" s="26"/>
      <c r="H50" s="13"/>
    </row>
    <row r="51" spans="1:10" ht="17.399999999999999" x14ac:dyDescent="0.3">
      <c r="A51" s="1456" t="s">
        <v>263</v>
      </c>
      <c r="B51" s="1456"/>
      <c r="C51" s="1456"/>
      <c r="D51" s="1456"/>
      <c r="E51" s="1456"/>
      <c r="F51" s="1456"/>
      <c r="G51" s="1456"/>
      <c r="H51" s="1456"/>
    </row>
    <row r="52" spans="1:10" x14ac:dyDescent="0.25">
      <c r="B52" s="270"/>
      <c r="C52" s="270"/>
      <c r="D52" s="270"/>
      <c r="E52" s="270"/>
      <c r="F52" s="270"/>
      <c r="G52" s="270"/>
      <c r="H52" s="292"/>
    </row>
    <row r="53" spans="1:10" ht="15.6" x14ac:dyDescent="0.3">
      <c r="B53" s="270"/>
      <c r="C53" s="1457" t="s">
        <v>1148</v>
      </c>
      <c r="D53" s="1457"/>
      <c r="E53" s="1457"/>
      <c r="F53" s="1457"/>
      <c r="G53" s="1457"/>
      <c r="H53" s="1457"/>
    </row>
    <row r="54" spans="1:10" ht="4.5" customHeight="1" thickBot="1" x14ac:dyDescent="0.3">
      <c r="C54" s="6"/>
      <c r="D54" s="6"/>
      <c r="E54" s="6"/>
      <c r="F54" s="6"/>
      <c r="G54" s="6"/>
      <c r="H54" s="6"/>
    </row>
    <row r="55" spans="1:10" ht="4.5" customHeight="1" x14ac:dyDescent="0.25">
      <c r="C55" s="8"/>
      <c r="D55" s="8"/>
      <c r="E55" s="8"/>
      <c r="F55" s="8"/>
      <c r="G55" s="8"/>
      <c r="H55" s="8"/>
    </row>
    <row r="56" spans="1:10" s="16" customFormat="1" ht="15.6" x14ac:dyDescent="0.3">
      <c r="A56" s="11"/>
      <c r="C56" s="37"/>
      <c r="D56" s="37"/>
      <c r="E56" s="37" t="s">
        <v>616</v>
      </c>
      <c r="F56" s="37" t="s">
        <v>616</v>
      </c>
      <c r="G56" s="37" t="s">
        <v>616</v>
      </c>
      <c r="H56" s="263"/>
    </row>
    <row r="57" spans="1:10" s="16" customFormat="1" ht="15.75" customHeight="1" x14ac:dyDescent="0.3">
      <c r="A57" s="11"/>
      <c r="B57" s="269" t="s">
        <v>1149</v>
      </c>
      <c r="C57" s="59"/>
      <c r="D57" s="37"/>
      <c r="E57" s="37" t="s">
        <v>407</v>
      </c>
      <c r="F57" s="37" t="s">
        <v>618</v>
      </c>
      <c r="G57" s="37" t="s">
        <v>405</v>
      </c>
      <c r="H57" s="263"/>
    </row>
    <row r="58" spans="1:10" s="16" customFormat="1" ht="17.25" customHeight="1" x14ac:dyDescent="0.3">
      <c r="A58" s="58" t="s">
        <v>614</v>
      </c>
      <c r="B58" s="37" t="s">
        <v>615</v>
      </c>
      <c r="C58" s="59" t="s">
        <v>969</v>
      </c>
      <c r="D58" s="59" t="s">
        <v>970</v>
      </c>
      <c r="E58" s="59" t="s">
        <v>617</v>
      </c>
      <c r="F58" s="59" t="s">
        <v>617</v>
      </c>
      <c r="G58" s="59" t="s">
        <v>617</v>
      </c>
      <c r="H58" s="265" t="s">
        <v>406</v>
      </c>
    </row>
    <row r="59" spans="1:10" s="3" customFormat="1" ht="4.5" customHeight="1" thickBot="1" x14ac:dyDescent="0.3">
      <c r="A59" s="245"/>
      <c r="B59" s="4"/>
      <c r="C59" s="4"/>
      <c r="D59" s="4"/>
      <c r="E59" s="4"/>
      <c r="F59" s="4"/>
      <c r="G59" s="4"/>
      <c r="H59" s="6"/>
    </row>
    <row r="60" spans="1:10" s="3" customFormat="1" ht="4.5" customHeight="1" x14ac:dyDescent="0.25">
      <c r="A60" s="268"/>
      <c r="B60" s="7"/>
      <c r="C60" s="7"/>
      <c r="D60" s="7"/>
      <c r="E60" s="7"/>
      <c r="F60" s="7"/>
      <c r="G60" s="7"/>
      <c r="H60" s="8"/>
    </row>
    <row r="61" spans="1:10" ht="14.25" customHeight="1" x14ac:dyDescent="0.25">
      <c r="A61" s="1327">
        <v>2010</v>
      </c>
      <c r="B61" s="13">
        <v>18485</v>
      </c>
      <c r="C61" s="436">
        <v>183</v>
      </c>
      <c r="D61" s="1250">
        <v>168</v>
      </c>
      <c r="E61" s="1250">
        <v>-33</v>
      </c>
      <c r="F61" s="436">
        <v>42</v>
      </c>
      <c r="G61" s="1250">
        <v>-143</v>
      </c>
      <c r="H61" s="436">
        <v>24</v>
      </c>
      <c r="J61" s="286"/>
    </row>
    <row r="62" spans="1:10" ht="14.25" customHeight="1" x14ac:dyDescent="0.25">
      <c r="A62" s="1327">
        <v>2011</v>
      </c>
      <c r="B62" s="13">
        <v>18390</v>
      </c>
      <c r="C62" s="13">
        <v>183</v>
      </c>
      <c r="D62" s="1250">
        <v>195</v>
      </c>
      <c r="E62" s="1250">
        <v>-136</v>
      </c>
      <c r="F62" s="13">
        <v>92</v>
      </c>
      <c r="G62" s="1250">
        <v>-296</v>
      </c>
      <c r="H62" s="436">
        <v>-66</v>
      </c>
      <c r="J62" s="286"/>
    </row>
    <row r="63" spans="1:10" ht="14.25" customHeight="1" x14ac:dyDescent="0.25">
      <c r="A63" s="1327">
        <v>2012</v>
      </c>
      <c r="B63" s="13">
        <v>17972</v>
      </c>
      <c r="C63" s="13">
        <v>153</v>
      </c>
      <c r="D63" s="1250">
        <v>167</v>
      </c>
      <c r="E63" s="1250">
        <v>-75</v>
      </c>
      <c r="F63" s="13">
        <v>149</v>
      </c>
      <c r="G63" s="1250">
        <v>-116</v>
      </c>
      <c r="H63" s="436">
        <v>-66</v>
      </c>
      <c r="J63" s="286"/>
    </row>
    <row r="64" spans="1:10" ht="14.25" customHeight="1" x14ac:dyDescent="0.25">
      <c r="A64" s="1327">
        <v>2013</v>
      </c>
      <c r="B64" s="13">
        <v>17850</v>
      </c>
      <c r="C64" s="13">
        <v>143</v>
      </c>
      <c r="D64" s="1250">
        <v>172</v>
      </c>
      <c r="E64" s="1250">
        <v>-57</v>
      </c>
      <c r="F64" s="13">
        <v>254</v>
      </c>
      <c r="G64" s="1250">
        <v>-153</v>
      </c>
      <c r="H64" s="436">
        <v>-63</v>
      </c>
      <c r="J64" s="286"/>
    </row>
    <row r="65" spans="1:10" ht="14.25" customHeight="1" x14ac:dyDescent="0.25">
      <c r="A65" s="1327">
        <v>2014</v>
      </c>
      <c r="B65" s="13">
        <v>17802</v>
      </c>
      <c r="C65" s="13">
        <v>147</v>
      </c>
      <c r="D65" s="1250">
        <v>189</v>
      </c>
      <c r="E65" s="1250">
        <v>-16</v>
      </c>
      <c r="F65" s="13">
        <v>119</v>
      </c>
      <c r="G65" s="1250">
        <v>-220</v>
      </c>
      <c r="H65" s="436">
        <v>-58</v>
      </c>
      <c r="J65" s="286"/>
    </row>
    <row r="66" spans="1:10" ht="14.25" customHeight="1" x14ac:dyDescent="0.25">
      <c r="A66" s="1327">
        <v>2015</v>
      </c>
      <c r="B66" s="13">
        <v>17585</v>
      </c>
      <c r="C66" s="13">
        <v>148</v>
      </c>
      <c r="D66" s="1250">
        <v>148</v>
      </c>
      <c r="E66" s="1250">
        <v>71</v>
      </c>
      <c r="F66" s="13">
        <v>267</v>
      </c>
      <c r="G66" s="1250">
        <v>-172</v>
      </c>
      <c r="H66" s="436">
        <v>-35</v>
      </c>
      <c r="J66" s="286"/>
    </row>
    <row r="67" spans="1:10" ht="14.25" customHeight="1" x14ac:dyDescent="0.25">
      <c r="A67" s="1327">
        <v>2016</v>
      </c>
      <c r="B67" s="13">
        <v>17716</v>
      </c>
      <c r="C67" s="13">
        <v>162</v>
      </c>
      <c r="D67" s="1250">
        <v>157</v>
      </c>
      <c r="E67" s="1250">
        <v>157</v>
      </c>
      <c r="F67" s="13">
        <v>33</v>
      </c>
      <c r="G67" s="1250">
        <v>-48</v>
      </c>
      <c r="H67" s="436">
        <v>0</v>
      </c>
      <c r="J67" s="286"/>
    </row>
    <row r="68" spans="1:10" ht="14.25" customHeight="1" x14ac:dyDescent="0.25">
      <c r="A68" s="1327" t="s">
        <v>2142</v>
      </c>
      <c r="B68" s="13">
        <v>17863</v>
      </c>
      <c r="C68" s="13">
        <v>137</v>
      </c>
      <c r="D68" s="1250">
        <v>179</v>
      </c>
      <c r="E68" s="1250">
        <v>113</v>
      </c>
      <c r="F68" s="13">
        <v>54</v>
      </c>
      <c r="G68" s="1250">
        <v>-82</v>
      </c>
      <c r="H68" s="436">
        <v>0</v>
      </c>
      <c r="J68" s="286"/>
    </row>
    <row r="69" spans="1:10" ht="14.25" customHeight="1" x14ac:dyDescent="0.25">
      <c r="A69" s="1327" t="s">
        <v>2303</v>
      </c>
      <c r="B69" s="13">
        <v>17906</v>
      </c>
      <c r="C69" s="13">
        <v>164</v>
      </c>
      <c r="D69" s="1250">
        <v>173</v>
      </c>
      <c r="E69" s="1250">
        <v>98</v>
      </c>
      <c r="F69" s="13">
        <v>308</v>
      </c>
      <c r="G69" s="1250">
        <v>-12</v>
      </c>
      <c r="H69" s="436">
        <v>0</v>
      </c>
      <c r="J69" s="286"/>
    </row>
    <row r="70" spans="1:10" ht="12.75" customHeight="1" x14ac:dyDescent="0.25">
      <c r="A70" s="1327" t="s">
        <v>2418</v>
      </c>
      <c r="B70" s="13">
        <v>18291</v>
      </c>
      <c r="C70" s="13">
        <v>170</v>
      </c>
      <c r="D70" s="1250">
        <v>171</v>
      </c>
      <c r="E70" s="1250">
        <v>33</v>
      </c>
      <c r="F70" s="13">
        <v>365</v>
      </c>
      <c r="G70" s="1250">
        <v>46</v>
      </c>
      <c r="H70" s="436">
        <v>0</v>
      </c>
      <c r="J70" s="286"/>
    </row>
    <row r="71" spans="1:10" ht="12.75" customHeight="1" x14ac:dyDescent="0.25">
      <c r="A71" s="1327" t="s">
        <v>2417</v>
      </c>
      <c r="B71" s="13">
        <v>18734</v>
      </c>
      <c r="J71" s="286"/>
    </row>
    <row r="72" spans="1:10" ht="12.75" customHeight="1" x14ac:dyDescent="0.25">
      <c r="A72" s="10"/>
      <c r="B72" s="97"/>
      <c r="C72" s="12"/>
      <c r="D72" s="12"/>
      <c r="E72" s="12"/>
      <c r="F72" s="12"/>
      <c r="G72" s="12"/>
      <c r="H72" s="12"/>
    </row>
    <row r="73" spans="1:10" ht="13.8" x14ac:dyDescent="0.25">
      <c r="A73" s="10" t="s">
        <v>975</v>
      </c>
    </row>
    <row r="74" spans="1:10" ht="12" customHeight="1" x14ac:dyDescent="0.25">
      <c r="A74" s="10"/>
    </row>
    <row r="75" spans="1:10" ht="13.8" x14ac:dyDescent="0.25">
      <c r="A75" s="769" t="s">
        <v>1665</v>
      </c>
    </row>
    <row r="76" spans="1:10" s="20" customFormat="1" ht="13.8" x14ac:dyDescent="0.25">
      <c r="A76" s="1454" t="s">
        <v>2304</v>
      </c>
      <c r="B76" s="1454"/>
      <c r="C76" s="1454"/>
      <c r="D76" s="1454"/>
      <c r="E76" s="1454"/>
      <c r="F76" s="1454"/>
      <c r="G76" s="899"/>
      <c r="H76" s="899"/>
    </row>
    <row r="77" spans="1:10" s="20" customFormat="1" ht="12.75" customHeight="1" x14ac:dyDescent="0.25">
      <c r="A77" s="1454" t="s">
        <v>2305</v>
      </c>
      <c r="B77" s="1454"/>
      <c r="C77" s="1454"/>
      <c r="D77" s="1454"/>
      <c r="E77" s="1454"/>
      <c r="F77" s="1454"/>
      <c r="G77" s="1454"/>
      <c r="H77" s="1454"/>
    </row>
    <row r="78" spans="1:10" ht="12.75" customHeight="1" x14ac:dyDescent="0.25">
      <c r="A78" s="26"/>
      <c r="B78" s="270"/>
      <c r="C78" s="270"/>
      <c r="D78" s="270"/>
      <c r="E78" s="270"/>
      <c r="F78" s="270"/>
      <c r="G78" s="270"/>
      <c r="H78" s="270"/>
    </row>
    <row r="79" spans="1:10" ht="14.25" customHeight="1" x14ac:dyDescent="0.25">
      <c r="B79" s="270"/>
      <c r="C79" s="270"/>
      <c r="D79" s="270"/>
      <c r="E79" s="270"/>
      <c r="F79" s="270"/>
      <c r="G79" s="270"/>
      <c r="H79" s="270"/>
    </row>
    <row r="81" spans="1:8" x14ac:dyDescent="0.25">
      <c r="E81" s="293"/>
      <c r="F81" s="293"/>
      <c r="G81" s="293"/>
      <c r="H81" s="293"/>
    </row>
    <row r="82" spans="1:8" x14ac:dyDescent="0.25">
      <c r="B82" s="286"/>
      <c r="C82" s="286"/>
      <c r="D82" s="286"/>
      <c r="E82" s="286"/>
      <c r="F82" s="286"/>
      <c r="G82" s="286"/>
    </row>
    <row r="83" spans="1:8" ht="13.8" x14ac:dyDescent="0.25">
      <c r="A83" s="10"/>
      <c r="B83" s="286"/>
      <c r="C83" s="286"/>
      <c r="D83" s="286"/>
      <c r="E83" s="286"/>
      <c r="F83" s="286"/>
      <c r="G83" s="286"/>
    </row>
    <row r="84" spans="1:8" ht="13.8" x14ac:dyDescent="0.25">
      <c r="A84" s="10"/>
      <c r="B84" s="286"/>
      <c r="C84" s="286"/>
      <c r="D84" s="286"/>
      <c r="E84" s="286"/>
      <c r="F84" s="286"/>
      <c r="G84" s="286"/>
    </row>
    <row r="85" spans="1:8" ht="13.8" x14ac:dyDescent="0.25">
      <c r="A85" s="10"/>
      <c r="B85" s="286"/>
      <c r="C85" s="286"/>
      <c r="D85" s="286"/>
      <c r="E85" s="286"/>
      <c r="F85" s="286"/>
      <c r="G85" s="286"/>
    </row>
    <row r="86" spans="1:8" ht="13.8" x14ac:dyDescent="0.25">
      <c r="A86" s="10"/>
      <c r="B86" s="286"/>
      <c r="C86" s="286"/>
      <c r="D86" s="286"/>
      <c r="E86" s="286"/>
      <c r="F86" s="286"/>
      <c r="G86" s="286"/>
    </row>
    <row r="87" spans="1:8" ht="13.8" x14ac:dyDescent="0.25">
      <c r="A87" s="10"/>
      <c r="B87" s="286"/>
      <c r="C87" s="286"/>
      <c r="D87" s="286"/>
      <c r="E87" s="286"/>
      <c r="F87" s="286"/>
      <c r="G87" s="286"/>
    </row>
    <row r="88" spans="1:8" ht="13.8" x14ac:dyDescent="0.25">
      <c r="A88" s="10"/>
      <c r="B88" s="286"/>
      <c r="C88" s="286"/>
      <c r="D88" s="286"/>
      <c r="E88" s="286"/>
      <c r="F88" s="286"/>
      <c r="G88" s="286"/>
    </row>
    <row r="89" spans="1:8" ht="13.8" x14ac:dyDescent="0.25">
      <c r="A89" s="10"/>
      <c r="B89" s="286"/>
      <c r="C89" s="286"/>
      <c r="D89" s="286"/>
      <c r="E89" s="286"/>
      <c r="F89" s="286"/>
      <c r="G89" s="286"/>
    </row>
    <row r="90" spans="1:8" ht="13.8" x14ac:dyDescent="0.25">
      <c r="A90" s="10"/>
      <c r="B90" s="286"/>
      <c r="C90" s="286"/>
      <c r="D90" s="286"/>
      <c r="E90" s="286"/>
      <c r="F90" s="286"/>
      <c r="G90" s="286"/>
    </row>
    <row r="91" spans="1:8" ht="13.8" x14ac:dyDescent="0.25">
      <c r="A91" s="10"/>
      <c r="B91" s="286"/>
      <c r="C91" s="286"/>
      <c r="D91" s="286"/>
      <c r="E91" s="286"/>
      <c r="F91" s="286"/>
      <c r="G91" s="286"/>
    </row>
    <row r="92" spans="1:8" x14ac:dyDescent="0.25">
      <c r="B92" s="286"/>
      <c r="C92" s="293"/>
      <c r="D92" s="293"/>
      <c r="E92" s="293"/>
      <c r="F92" s="293"/>
      <c r="G92" s="293"/>
      <c r="H92" s="293"/>
    </row>
    <row r="93" spans="1:8" x14ac:dyDescent="0.25">
      <c r="B93" s="286"/>
      <c r="C93" s="293"/>
      <c r="D93" s="293"/>
      <c r="E93" s="293"/>
      <c r="F93" s="293"/>
      <c r="G93" s="293"/>
      <c r="H93" s="293"/>
    </row>
    <row r="94" spans="1:8" x14ac:dyDescent="0.25">
      <c r="B94" s="286"/>
      <c r="C94" s="293"/>
      <c r="D94" s="293"/>
      <c r="E94" s="293"/>
      <c r="F94" s="293"/>
      <c r="G94" s="293"/>
      <c r="H94" s="293"/>
    </row>
    <row r="95" spans="1:8" x14ac:dyDescent="0.25">
      <c r="B95" s="286"/>
    </row>
    <row r="96" spans="1:8" x14ac:dyDescent="0.25">
      <c r="B96" s="293"/>
    </row>
    <row r="97" spans="2:2" x14ac:dyDescent="0.25">
      <c r="B97" s="293"/>
    </row>
    <row r="98" spans="2:2" x14ac:dyDescent="0.25">
      <c r="B98" s="293"/>
    </row>
  </sheetData>
  <customSheetViews>
    <customSheetView guid="{9014CDA8-C3FC-41E6-A045-DAEFC55B82B1}" showPageBreaks="1" fitToPage="1" printArea="1" topLeftCell="A38">
      <selection activeCell="C5" sqref="C5"/>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F67F5823-51D5-4D47-B100-5B47C1E6BCB9}" showPageBreaks="1" fitToPage="1" printArea="1" topLeftCell="A49">
      <selection activeCell="C5" sqref="C5"/>
      <pageMargins left="0.75" right="0.75" top="1" bottom="1" header="0.5" footer="0.5"/>
      <printOptions horizontalCentered="1"/>
      <pageSetup scale="65" firstPageNumber="33" orientation="portrait" verticalDpi="300" r:id="rId2"/>
      <headerFooter alignWithMargins="0">
        <oddFooter>&amp;C&amp;P</oddFooter>
      </headerFooter>
    </customSheetView>
  </customSheetViews>
  <mergeCells count="11">
    <mergeCell ref="A29:H29"/>
    <mergeCell ref="C9:H9"/>
    <mergeCell ref="A1:H1"/>
    <mergeCell ref="A3:H3"/>
    <mergeCell ref="A7:H7"/>
    <mergeCell ref="A4:H4"/>
    <mergeCell ref="A76:F76"/>
    <mergeCell ref="C31:H31"/>
    <mergeCell ref="A51:H51"/>
    <mergeCell ref="C53:H53"/>
    <mergeCell ref="A77:H77"/>
  </mergeCells>
  <phoneticPr fontId="0" type="noConversion"/>
  <hyperlinks>
    <hyperlink ref="A77:H77" r:id="rId3" display="Table 17-10-0140-01 - Components of population change by census division, 2016 boundaries" xr:uid="{00000000-0004-0000-0200-000000000000}"/>
    <hyperlink ref="A76:F76" r:id="rId4" display="Table 17-10-0139-01 - Population estimates, July 1, by census division, 2016 boundaries" xr:uid="{00000000-0004-0000-0200-000001000000}"/>
    <hyperlink ref="A77" r:id="rId5" display="Table 051-0063 - Components of population growth by census division, sex and age group for the period from July 1 to June 30" xr:uid="{00000000-0004-0000-0200-000002000000}"/>
    <hyperlink ref="A76" r:id="rId6" display="Table 051-0062 - Estimates of population by census division, sex and age group for July 1" xr:uid="{00000000-0004-0000-0200-000003000000}"/>
  </hyperlinks>
  <printOptions horizontalCentered="1"/>
  <pageMargins left="0.74803149606299202" right="0.74803149606299202" top="0.98425196850393704" bottom="0.98425196850393704" header="0.511811023622047" footer="0.511811023622047"/>
  <pageSetup scale="69" firstPageNumber="27" orientation="portrait" useFirstPageNumber="1" r:id="rId7"/>
  <headerFooter alignWithMargins="0"/>
  <rowBreaks count="1" manualBreakCount="1">
    <brk id="77" max="8"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87">
    <tabColor rgb="FFFF66CC"/>
    <pageSetUpPr fitToPage="1"/>
  </sheetPr>
  <dimension ref="A1:N84"/>
  <sheetViews>
    <sheetView zoomScaleNormal="100" workbookViewId="0">
      <selection sqref="A1:N1"/>
    </sheetView>
  </sheetViews>
  <sheetFormatPr defaultRowHeight="13.2" x14ac:dyDescent="0.25"/>
  <cols>
    <col min="1" max="1" width="25.109375" style="2" customWidth="1"/>
    <col min="2" max="4" width="10.109375" customWidth="1"/>
    <col min="5" max="7" width="11.33203125" customWidth="1"/>
    <col min="8" max="12" width="10.109375" customWidth="1"/>
    <col min="13" max="14" width="11.33203125" customWidth="1"/>
  </cols>
  <sheetData>
    <row r="1" spans="1:14" s="615" customFormat="1" ht="17.399999999999999" x14ac:dyDescent="0.3">
      <c r="A1" s="1451" t="s">
        <v>593</v>
      </c>
      <c r="B1" s="1451"/>
      <c r="C1" s="1451"/>
      <c r="D1" s="1451"/>
      <c r="E1" s="1451"/>
      <c r="F1" s="1451"/>
      <c r="G1" s="1451"/>
      <c r="H1" s="1451"/>
      <c r="I1" s="1451"/>
      <c r="J1" s="1451"/>
      <c r="K1" s="1451"/>
      <c r="L1" s="1451"/>
      <c r="M1" s="1451"/>
      <c r="N1" s="1451"/>
    </row>
    <row r="2" spans="1:14" s="1" customFormat="1" ht="18" customHeight="1" x14ac:dyDescent="0.25">
      <c r="A2" s="2"/>
      <c r="B2" s="2"/>
      <c r="C2" s="2"/>
      <c r="D2" s="2"/>
      <c r="E2" s="2"/>
      <c r="F2" s="2"/>
      <c r="G2" s="2"/>
      <c r="H2" s="2"/>
      <c r="I2" s="2"/>
      <c r="J2" s="2"/>
      <c r="K2" s="141"/>
      <c r="L2" s="2"/>
    </row>
    <row r="3" spans="1:14" s="1" customFormat="1" ht="17.399999999999999" x14ac:dyDescent="0.3">
      <c r="A3" s="1452" t="s">
        <v>2603</v>
      </c>
      <c r="B3" s="1452"/>
      <c r="C3" s="1452"/>
      <c r="D3" s="1452"/>
      <c r="E3" s="1452"/>
      <c r="F3" s="1452"/>
      <c r="G3" s="1452"/>
      <c r="H3" s="1452"/>
      <c r="I3" s="1452"/>
      <c r="J3" s="1452"/>
      <c r="K3" s="1452"/>
      <c r="L3" s="1452"/>
      <c r="M3" s="1452"/>
      <c r="N3" s="1452"/>
    </row>
    <row r="4" spans="1:14" s="1" customFormat="1" ht="17.399999999999999" x14ac:dyDescent="0.3">
      <c r="A4" s="1452" t="s">
        <v>440</v>
      </c>
      <c r="B4" s="1452"/>
      <c r="C4" s="1452"/>
      <c r="D4" s="1452"/>
      <c r="E4" s="1452"/>
      <c r="F4" s="1452"/>
      <c r="G4" s="1452"/>
      <c r="H4" s="1452"/>
      <c r="I4" s="1452"/>
      <c r="J4" s="1452"/>
      <c r="K4" s="1452"/>
      <c r="L4" s="1452"/>
      <c r="M4" s="1452"/>
      <c r="N4" s="1452"/>
    </row>
    <row r="5" spans="1:14" s="1" customFormat="1" ht="12.75" customHeight="1" x14ac:dyDescent="0.25">
      <c r="A5" s="2"/>
      <c r="B5" s="2"/>
      <c r="C5" s="2"/>
      <c r="D5" s="2"/>
      <c r="E5" s="2"/>
      <c r="F5" s="2"/>
      <c r="K5" s="5"/>
    </row>
    <row r="6" spans="1:14" s="16" customFormat="1" ht="18" x14ac:dyDescent="0.3">
      <c r="A6" s="58" t="s">
        <v>1085</v>
      </c>
      <c r="B6" s="1376">
        <v>2008</v>
      </c>
      <c r="C6" s="1376">
        <v>2009</v>
      </c>
      <c r="D6" s="1376">
        <v>2010</v>
      </c>
      <c r="E6" s="1376">
        <v>2011</v>
      </c>
      <c r="F6" s="1376">
        <v>2012</v>
      </c>
      <c r="G6" s="1376">
        <v>2013</v>
      </c>
      <c r="H6" s="1376">
        <v>2014</v>
      </c>
      <c r="I6" s="1376">
        <v>2015</v>
      </c>
      <c r="J6" s="1376">
        <v>2016</v>
      </c>
      <c r="K6" s="1254">
        <v>2017</v>
      </c>
      <c r="L6" s="1254" t="s">
        <v>2302</v>
      </c>
      <c r="M6" s="1254" t="s">
        <v>2414</v>
      </c>
      <c r="N6" s="1254" t="s">
        <v>2413</v>
      </c>
    </row>
    <row r="7" spans="1:14" s="1" customFormat="1" ht="4.5" customHeight="1" thickBot="1" x14ac:dyDescent="0.3">
      <c r="A7" s="17"/>
      <c r="B7" s="1169"/>
      <c r="C7" s="1169"/>
      <c r="D7" s="1169"/>
      <c r="E7" s="1169"/>
      <c r="F7" s="1169"/>
      <c r="G7" s="1169"/>
      <c r="H7" s="1169"/>
      <c r="I7" s="1169"/>
      <c r="J7" s="1169"/>
      <c r="K7" s="1169"/>
      <c r="L7" s="1169"/>
      <c r="M7" s="1169"/>
      <c r="N7" s="1169"/>
    </row>
    <row r="8" spans="1:14" s="1" customFormat="1" ht="4.5" customHeight="1" x14ac:dyDescent="0.25">
      <c r="A8" s="68"/>
    </row>
    <row r="9" spans="1:14" s="1" customFormat="1" ht="13.8" x14ac:dyDescent="0.25">
      <c r="A9" s="221" t="s">
        <v>1086</v>
      </c>
      <c r="B9" s="90">
        <v>942</v>
      </c>
      <c r="C9" s="90">
        <v>905</v>
      </c>
      <c r="D9" s="90">
        <v>888</v>
      </c>
      <c r="E9" s="90">
        <v>869</v>
      </c>
      <c r="F9" s="90">
        <v>928</v>
      </c>
      <c r="G9" s="90">
        <v>841</v>
      </c>
      <c r="H9" s="90">
        <v>778</v>
      </c>
      <c r="I9" s="90">
        <v>815</v>
      </c>
      <c r="J9" s="90">
        <v>874</v>
      </c>
      <c r="K9" s="90">
        <v>832</v>
      </c>
      <c r="L9" s="90">
        <v>874</v>
      </c>
      <c r="M9" s="90">
        <v>825</v>
      </c>
      <c r="N9" s="90">
        <v>458</v>
      </c>
    </row>
    <row r="10" spans="1:14" s="238" customFormat="1" ht="11.4" x14ac:dyDescent="0.2">
      <c r="A10" s="243" t="s">
        <v>79</v>
      </c>
      <c r="B10" s="246">
        <v>6.5610859728506776</v>
      </c>
      <c r="C10" s="246">
        <v>-3.9278131634819524</v>
      </c>
      <c r="D10" s="246">
        <v>-1.8784530386740328</v>
      </c>
      <c r="E10" s="246">
        <v>-2.1396396396396344</v>
      </c>
      <c r="F10" s="246">
        <v>6.7894131185270323</v>
      </c>
      <c r="G10" s="246">
        <v>-9.375</v>
      </c>
      <c r="H10" s="246">
        <v>-7.4910820451843048</v>
      </c>
      <c r="I10" s="246">
        <v>4.7557840616966551</v>
      </c>
      <c r="J10" s="246">
        <v>7.2392638036809842</v>
      </c>
      <c r="K10" s="246">
        <v>-4.8054919908466776</v>
      </c>
      <c r="L10" s="246">
        <v>5.0480769230769162</v>
      </c>
      <c r="M10" s="246">
        <v>-5.6064073226544604</v>
      </c>
      <c r="N10" s="246">
        <v>-44.484848484848484</v>
      </c>
    </row>
    <row r="11" spans="1:14" s="1" customFormat="1" ht="12.75" customHeight="1" x14ac:dyDescent="0.25">
      <c r="A11" s="221"/>
      <c r="B11" s="158"/>
      <c r="C11" s="158"/>
      <c r="D11" s="158"/>
      <c r="E11" s="158"/>
      <c r="F11" s="158"/>
      <c r="G11" s="158"/>
      <c r="H11" s="158"/>
      <c r="I11" s="158"/>
      <c r="J11" s="158"/>
      <c r="K11" s="158"/>
      <c r="L11" s="158"/>
      <c r="M11" s="158"/>
      <c r="N11" s="158"/>
    </row>
    <row r="12" spans="1:14" s="1" customFormat="1" ht="12.75" customHeight="1" x14ac:dyDescent="0.25">
      <c r="A12" s="985" t="s">
        <v>1920</v>
      </c>
      <c r="B12" s="90">
        <v>1483</v>
      </c>
      <c r="C12" s="90">
        <v>1457</v>
      </c>
      <c r="D12" s="90">
        <v>1403</v>
      </c>
      <c r="E12" s="90">
        <v>1436</v>
      </c>
      <c r="F12" s="90">
        <v>1312</v>
      </c>
      <c r="G12" s="90">
        <v>1409</v>
      </c>
      <c r="H12" s="90">
        <v>1420</v>
      </c>
      <c r="I12" s="90">
        <v>1345</v>
      </c>
      <c r="J12" s="90">
        <v>1399</v>
      </c>
      <c r="K12" s="90">
        <v>1343</v>
      </c>
      <c r="L12" s="90">
        <v>1314</v>
      </c>
      <c r="M12" s="90">
        <v>1326</v>
      </c>
      <c r="N12" s="90">
        <v>1376</v>
      </c>
    </row>
    <row r="13" spans="1:14" s="1" customFormat="1" ht="12.75" customHeight="1" x14ac:dyDescent="0.25">
      <c r="A13" s="243" t="s">
        <v>79</v>
      </c>
      <c r="B13" s="195">
        <v>6.7674586033117379</v>
      </c>
      <c r="C13" s="246">
        <v>-1.7532029669588667</v>
      </c>
      <c r="D13" s="246">
        <v>-3.7062457103637647</v>
      </c>
      <c r="E13" s="246">
        <v>2.3521026372059772</v>
      </c>
      <c r="F13" s="246">
        <v>-8.6350974930362145</v>
      </c>
      <c r="G13" s="246">
        <v>7.3932926829268331</v>
      </c>
      <c r="H13" s="246">
        <v>0.78069552874378001</v>
      </c>
      <c r="I13" s="246">
        <v>-5.2816901408450745</v>
      </c>
      <c r="J13" s="246">
        <v>4.014869888475836</v>
      </c>
      <c r="K13" s="246">
        <v>-4.0028591851322348</v>
      </c>
      <c r="L13" s="246">
        <v>-2.1593447505584562</v>
      </c>
      <c r="M13" s="246">
        <v>0.91324200913243114</v>
      </c>
      <c r="N13" s="246">
        <v>3.7707390648567207</v>
      </c>
    </row>
    <row r="14" spans="1:14" s="1" customFormat="1" ht="12.75" customHeight="1" x14ac:dyDescent="0.25">
      <c r="A14" s="985"/>
      <c r="B14" s="158"/>
      <c r="C14" s="158"/>
      <c r="D14" s="158"/>
      <c r="E14" s="158"/>
      <c r="F14" s="158"/>
      <c r="G14" s="158"/>
      <c r="H14" s="158"/>
      <c r="I14" s="158"/>
      <c r="J14" s="158"/>
      <c r="K14" s="158"/>
      <c r="L14" s="158"/>
      <c r="M14" s="158"/>
      <c r="N14" s="158"/>
    </row>
    <row r="15" spans="1:14" s="1" customFormat="1" ht="13.8" x14ac:dyDescent="0.25">
      <c r="A15" s="985" t="s">
        <v>1921</v>
      </c>
      <c r="B15" s="90">
        <v>1201</v>
      </c>
      <c r="C15" s="90">
        <v>1268</v>
      </c>
      <c r="D15" s="90">
        <v>1116</v>
      </c>
      <c r="E15" s="90">
        <v>1253</v>
      </c>
      <c r="F15" s="90">
        <v>1231</v>
      </c>
      <c r="G15" s="90">
        <v>1284</v>
      </c>
      <c r="H15" s="90">
        <v>1286</v>
      </c>
      <c r="I15" s="90">
        <v>1261</v>
      </c>
      <c r="J15" s="90">
        <v>1148</v>
      </c>
      <c r="K15" s="90">
        <v>1327</v>
      </c>
      <c r="L15" s="90">
        <v>1369</v>
      </c>
      <c r="M15" s="90">
        <v>1407</v>
      </c>
      <c r="N15" s="90">
        <v>1340</v>
      </c>
    </row>
    <row r="16" spans="1:14" s="238" customFormat="1" ht="11.4" x14ac:dyDescent="0.2">
      <c r="A16" s="243" t="s">
        <v>79</v>
      </c>
      <c r="B16" s="195">
        <v>4.7079337401918053</v>
      </c>
      <c r="C16" s="246">
        <v>5.5786844296419558</v>
      </c>
      <c r="D16" s="246">
        <v>-11.987381703470035</v>
      </c>
      <c r="E16" s="246">
        <v>12.275985663082434</v>
      </c>
      <c r="F16" s="246">
        <v>-1.7557861133280173</v>
      </c>
      <c r="G16" s="246">
        <v>4.3054427294882291</v>
      </c>
      <c r="H16" s="246">
        <v>0.15576323987538387</v>
      </c>
      <c r="I16" s="246">
        <v>-1.9440124416796323</v>
      </c>
      <c r="J16" s="246">
        <v>-8.9611419508326744</v>
      </c>
      <c r="K16" s="246">
        <v>15.59233449477353</v>
      </c>
      <c r="L16" s="246">
        <v>3.1650339110776082</v>
      </c>
      <c r="M16" s="246">
        <v>2.7757487216946597</v>
      </c>
      <c r="N16" s="246">
        <v>-4.7619047619047672</v>
      </c>
    </row>
    <row r="17" spans="1:14" s="1" customFormat="1" ht="12.75" customHeight="1" x14ac:dyDescent="0.25">
      <c r="A17" s="61"/>
      <c r="B17" s="56"/>
      <c r="C17" s="56"/>
      <c r="D17" s="56"/>
      <c r="E17" s="56"/>
      <c r="F17" s="56"/>
      <c r="G17" s="56"/>
      <c r="H17" s="56"/>
      <c r="I17" s="56"/>
      <c r="J17" s="56"/>
      <c r="K17" s="56"/>
      <c r="L17" s="56"/>
      <c r="M17" s="158"/>
      <c r="N17" s="485"/>
    </row>
    <row r="18" spans="1:14" s="158" customFormat="1" ht="13.8" x14ac:dyDescent="0.25">
      <c r="A18" s="10" t="s">
        <v>2306</v>
      </c>
      <c r="B18" s="13"/>
      <c r="C18" s="13"/>
      <c r="D18" s="13"/>
      <c r="E18" s="13"/>
      <c r="F18" s="13"/>
      <c r="G18" s="13"/>
      <c r="H18" s="13"/>
      <c r="I18" s="13"/>
      <c r="J18" s="13"/>
      <c r="K18" s="13"/>
      <c r="L18" s="13"/>
    </row>
    <row r="19" spans="1:14" s="158" customFormat="1" ht="12.75" customHeight="1" x14ac:dyDescent="0.25">
      <c r="A19" s="10"/>
      <c r="B19" s="13"/>
      <c r="C19" s="13"/>
      <c r="D19" s="13"/>
      <c r="E19" s="13"/>
      <c r="F19" s="13"/>
      <c r="G19" s="13"/>
      <c r="H19" s="13"/>
      <c r="I19" s="13"/>
      <c r="J19" s="13"/>
      <c r="K19" s="13"/>
      <c r="L19" s="13"/>
    </row>
    <row r="20" spans="1:14" s="158" customFormat="1" ht="12" customHeight="1" x14ac:dyDescent="0.25">
      <c r="A20" s="10" t="s">
        <v>319</v>
      </c>
      <c r="B20" s="13"/>
      <c r="C20" s="13"/>
      <c r="D20" s="13"/>
      <c r="E20" s="13"/>
      <c r="F20" s="13"/>
      <c r="G20" s="13"/>
      <c r="H20" s="13"/>
      <c r="I20" s="13"/>
      <c r="J20" s="13"/>
      <c r="K20" s="13"/>
      <c r="L20" s="13"/>
    </row>
    <row r="21" spans="1:14" s="158" customFormat="1" ht="12.75" customHeight="1" x14ac:dyDescent="0.25">
      <c r="A21" s="10"/>
      <c r="B21" s="13"/>
      <c r="C21" s="13"/>
      <c r="D21" s="13"/>
      <c r="E21" s="13"/>
      <c r="F21" s="13"/>
      <c r="G21" s="13"/>
      <c r="H21" s="13"/>
      <c r="I21" s="13"/>
      <c r="J21" s="13"/>
      <c r="K21" s="13"/>
      <c r="L21" s="13"/>
    </row>
    <row r="22" spans="1:14" s="158" customFormat="1" ht="13.8" x14ac:dyDescent="0.25">
      <c r="A22" s="1166" t="s">
        <v>2156</v>
      </c>
      <c r="B22" s="13"/>
      <c r="C22" s="13"/>
      <c r="D22" s="13"/>
      <c r="E22" s="13"/>
      <c r="F22" s="13"/>
      <c r="G22" s="13"/>
      <c r="H22" s="13"/>
      <c r="I22" s="13"/>
      <c r="J22" s="13"/>
      <c r="K22" s="13"/>
      <c r="L22" s="13"/>
    </row>
    <row r="23" spans="1:14" ht="13.8" x14ac:dyDescent="0.25">
      <c r="A23" s="1454" t="s">
        <v>2157</v>
      </c>
      <c r="B23" s="1454"/>
      <c r="C23" s="1454"/>
      <c r="D23" s="1454"/>
      <c r="E23" s="1454"/>
      <c r="F23" s="1454"/>
      <c r="G23" s="1454"/>
      <c r="H23" s="1454"/>
      <c r="I23" s="1454"/>
      <c r="J23" s="1454"/>
    </row>
    <row r="25" spans="1:14" ht="17.399999999999999" x14ac:dyDescent="0.3">
      <c r="A25" s="1451" t="s">
        <v>822</v>
      </c>
      <c r="B25" s="1451"/>
      <c r="C25" s="1451"/>
      <c r="D25" s="1451"/>
      <c r="E25" s="1451"/>
      <c r="F25" s="1451"/>
      <c r="G25" s="1451"/>
      <c r="H25" s="1451"/>
      <c r="I25" s="1451"/>
      <c r="J25" s="1451"/>
      <c r="K25" s="1451"/>
      <c r="L25" s="1451"/>
      <c r="M25" s="1451"/>
      <c r="N25" s="1451"/>
    </row>
    <row r="26" spans="1:14" ht="18" customHeight="1" x14ac:dyDescent="0.3">
      <c r="A26" s="48"/>
      <c r="B26" s="2"/>
      <c r="C26" s="2"/>
      <c r="D26" s="2"/>
      <c r="E26" s="2"/>
      <c r="F26" s="2"/>
      <c r="G26" s="2"/>
      <c r="H26" s="2"/>
      <c r="I26" s="2"/>
      <c r="J26" s="2"/>
      <c r="K26" s="2"/>
    </row>
    <row r="27" spans="1:14" ht="17.399999999999999" x14ac:dyDescent="0.3">
      <c r="A27" s="1452" t="s">
        <v>1125</v>
      </c>
      <c r="B27" s="1452"/>
      <c r="C27" s="1452"/>
      <c r="D27" s="1452"/>
      <c r="E27" s="1452"/>
      <c r="F27" s="1452"/>
      <c r="G27" s="1452"/>
      <c r="H27" s="1452"/>
      <c r="I27" s="1452"/>
      <c r="J27" s="1452"/>
      <c r="K27" s="1452"/>
      <c r="L27" s="1452"/>
      <c r="M27" s="1452"/>
      <c r="N27" s="1452"/>
    </row>
    <row r="28" spans="1:14" ht="17.399999999999999" x14ac:dyDescent="0.3">
      <c r="A28" s="1452" t="s">
        <v>2421</v>
      </c>
      <c r="B28" s="1452"/>
      <c r="C28" s="1452"/>
      <c r="D28" s="1452"/>
      <c r="E28" s="1452"/>
      <c r="F28" s="1452"/>
      <c r="G28" s="1452"/>
      <c r="H28" s="1452"/>
      <c r="I28" s="1452"/>
      <c r="J28" s="1452"/>
      <c r="K28" s="1452"/>
      <c r="L28" s="1452"/>
      <c r="M28" s="1452"/>
      <c r="N28" s="1452"/>
    </row>
    <row r="29" spans="1:14" ht="14.25" customHeight="1" x14ac:dyDescent="0.3">
      <c r="A29" s="15"/>
      <c r="B29" s="15"/>
      <c r="C29" s="15"/>
      <c r="D29" s="15"/>
      <c r="E29" s="15"/>
      <c r="F29" s="15"/>
      <c r="G29" s="15"/>
      <c r="H29" s="15"/>
      <c r="I29" s="29"/>
      <c r="J29" s="29"/>
      <c r="K29" s="29"/>
      <c r="L29" s="29"/>
      <c r="M29" s="29"/>
      <c r="N29" s="29"/>
    </row>
    <row r="30" spans="1:14" ht="16.5" customHeight="1" x14ac:dyDescent="0.3">
      <c r="A30" s="372"/>
      <c r="B30" s="1460" t="s">
        <v>844</v>
      </c>
      <c r="C30" s="1460"/>
      <c r="D30" s="1460"/>
      <c r="E30" s="1460"/>
      <c r="F30" s="1460"/>
      <c r="G30" s="1460"/>
      <c r="H30" s="1460"/>
      <c r="I30" s="1460"/>
      <c r="J30" s="1460"/>
      <c r="K30" s="1460"/>
      <c r="L30" s="1460"/>
      <c r="M30" s="1460"/>
      <c r="N30" s="1460"/>
    </row>
    <row r="31" spans="1:14" s="50" customFormat="1" ht="15.6" x14ac:dyDescent="0.3">
      <c r="A31" s="377" t="s">
        <v>845</v>
      </c>
      <c r="B31" s="23" t="s">
        <v>846</v>
      </c>
      <c r="C31" s="373" t="s">
        <v>847</v>
      </c>
      <c r="D31" s="23" t="s">
        <v>899</v>
      </c>
      <c r="E31" s="23" t="s">
        <v>124</v>
      </c>
      <c r="F31" s="23" t="s">
        <v>125</v>
      </c>
      <c r="G31" s="23" t="s">
        <v>126</v>
      </c>
      <c r="H31" s="23" t="s">
        <v>127</v>
      </c>
      <c r="I31" s="23" t="s">
        <v>128</v>
      </c>
      <c r="J31" s="23" t="s">
        <v>129</v>
      </c>
      <c r="K31" s="23" t="s">
        <v>130</v>
      </c>
      <c r="L31" s="23" t="s">
        <v>848</v>
      </c>
      <c r="M31" s="23" t="s">
        <v>849</v>
      </c>
      <c r="N31" s="23" t="s">
        <v>850</v>
      </c>
    </row>
    <row r="32" spans="1:14" s="28" customFormat="1" ht="4.5" customHeight="1" thickBot="1" x14ac:dyDescent="0.35">
      <c r="A32" s="378"/>
      <c r="B32" s="72"/>
      <c r="C32" s="376"/>
      <c r="D32" s="72"/>
      <c r="E32" s="72"/>
      <c r="F32" s="72"/>
      <c r="G32" s="72"/>
      <c r="H32" s="72"/>
      <c r="I32" s="72"/>
      <c r="J32" s="72"/>
      <c r="K32" s="72"/>
      <c r="L32" s="72"/>
      <c r="M32" s="72"/>
      <c r="N32" s="72"/>
    </row>
    <row r="33" spans="1:14" ht="4.5" customHeight="1" x14ac:dyDescent="0.25">
      <c r="A33" s="379"/>
      <c r="B33" s="69"/>
      <c r="C33" s="374"/>
      <c r="D33" s="69"/>
      <c r="E33" s="69"/>
      <c r="F33" s="69"/>
      <c r="G33" s="69"/>
      <c r="H33" s="69"/>
      <c r="I33" s="69"/>
      <c r="J33" s="69"/>
      <c r="K33" s="69"/>
      <c r="L33" s="69"/>
      <c r="M33" s="69"/>
      <c r="N33" s="69"/>
    </row>
    <row r="34" spans="1:14" s="10" customFormat="1" ht="13.8" x14ac:dyDescent="0.25">
      <c r="A34" s="380" t="s">
        <v>851</v>
      </c>
      <c r="B34" s="1329" t="s">
        <v>1261</v>
      </c>
      <c r="C34" s="400">
        <v>110</v>
      </c>
      <c r="D34" s="343">
        <v>1226</v>
      </c>
      <c r="E34" s="343">
        <v>411</v>
      </c>
      <c r="F34" s="343">
        <v>375</v>
      </c>
      <c r="G34" s="343">
        <v>2051</v>
      </c>
      <c r="H34" s="343">
        <v>83</v>
      </c>
      <c r="I34" s="343">
        <v>66</v>
      </c>
      <c r="J34" s="343">
        <v>2326</v>
      </c>
      <c r="K34" s="343">
        <v>446</v>
      </c>
      <c r="L34" s="343">
        <v>52</v>
      </c>
      <c r="M34" s="343">
        <v>67</v>
      </c>
      <c r="N34" s="343">
        <v>50</v>
      </c>
    </row>
    <row r="35" spans="1:14" s="10" customFormat="1" ht="13.8" x14ac:dyDescent="0.25">
      <c r="A35" s="414" t="s">
        <v>736</v>
      </c>
      <c r="B35" s="400">
        <v>74</v>
      </c>
      <c r="C35" s="1330" t="s">
        <v>1261</v>
      </c>
      <c r="D35" s="400">
        <v>680</v>
      </c>
      <c r="E35" s="400">
        <v>405</v>
      </c>
      <c r="F35" s="400">
        <v>285</v>
      </c>
      <c r="G35" s="400">
        <v>1489</v>
      </c>
      <c r="H35" s="400">
        <v>45</v>
      </c>
      <c r="I35" s="400">
        <v>53</v>
      </c>
      <c r="J35" s="400">
        <v>311</v>
      </c>
      <c r="K35" s="400">
        <v>410</v>
      </c>
      <c r="L35" s="400">
        <v>0</v>
      </c>
      <c r="M35" s="400">
        <v>0</v>
      </c>
      <c r="N35" s="400">
        <v>6</v>
      </c>
    </row>
    <row r="36" spans="1:14" s="10" customFormat="1" ht="15.75" customHeight="1" x14ac:dyDescent="0.25">
      <c r="A36" s="380" t="s">
        <v>1040</v>
      </c>
      <c r="B36" s="343">
        <v>759</v>
      </c>
      <c r="C36" s="400">
        <v>506</v>
      </c>
      <c r="D36" s="1329" t="s">
        <v>1261</v>
      </c>
      <c r="E36" s="343">
        <v>1822</v>
      </c>
      <c r="F36" s="343">
        <v>1058</v>
      </c>
      <c r="G36" s="343">
        <v>4808</v>
      </c>
      <c r="H36" s="343">
        <v>347</v>
      </c>
      <c r="I36" s="343">
        <v>152</v>
      </c>
      <c r="J36" s="343">
        <v>2404</v>
      </c>
      <c r="K36" s="343">
        <v>1472</v>
      </c>
      <c r="L36" s="343">
        <v>29</v>
      </c>
      <c r="M36" s="343">
        <v>152</v>
      </c>
      <c r="N36" s="343">
        <v>172</v>
      </c>
    </row>
    <row r="37" spans="1:14" s="10" customFormat="1" ht="13.8" x14ac:dyDescent="0.25">
      <c r="A37" s="381" t="s">
        <v>1041</v>
      </c>
      <c r="B37" s="343">
        <v>206</v>
      </c>
      <c r="C37" s="400">
        <v>302</v>
      </c>
      <c r="D37" s="343">
        <v>1994</v>
      </c>
      <c r="E37" s="1329" t="s">
        <v>1261</v>
      </c>
      <c r="F37" s="343">
        <v>1564</v>
      </c>
      <c r="G37" s="343">
        <v>3270</v>
      </c>
      <c r="H37" s="343">
        <v>198</v>
      </c>
      <c r="I37" s="343">
        <v>73</v>
      </c>
      <c r="J37" s="343">
        <v>2113</v>
      </c>
      <c r="K37" s="343">
        <v>864</v>
      </c>
      <c r="L37" s="343">
        <v>0</v>
      </c>
      <c r="M37" s="343">
        <v>52</v>
      </c>
      <c r="N37" s="343">
        <v>7</v>
      </c>
    </row>
    <row r="38" spans="1:14" s="10" customFormat="1" ht="13.8" x14ac:dyDescent="0.25">
      <c r="A38" s="381" t="s">
        <v>1042</v>
      </c>
      <c r="B38" s="343">
        <v>166</v>
      </c>
      <c r="C38" s="400">
        <v>166</v>
      </c>
      <c r="D38" s="343">
        <v>755</v>
      </c>
      <c r="E38" s="343">
        <v>1447</v>
      </c>
      <c r="F38" s="1329" t="s">
        <v>1261</v>
      </c>
      <c r="G38" s="343">
        <v>17181</v>
      </c>
      <c r="H38" s="343">
        <v>359</v>
      </c>
      <c r="I38" s="343">
        <v>315</v>
      </c>
      <c r="J38" s="343">
        <v>2632</v>
      </c>
      <c r="K38" s="343">
        <v>3456</v>
      </c>
      <c r="L38" s="343">
        <v>50</v>
      </c>
      <c r="M38" s="343">
        <v>91</v>
      </c>
      <c r="N38" s="343">
        <v>81</v>
      </c>
    </row>
    <row r="39" spans="1:14" s="10" customFormat="1" ht="13.8" x14ac:dyDescent="0.25">
      <c r="A39" s="381" t="s">
        <v>1043</v>
      </c>
      <c r="B39" s="343">
        <v>2238</v>
      </c>
      <c r="C39" s="400">
        <v>1336</v>
      </c>
      <c r="D39" s="343">
        <v>6607</v>
      </c>
      <c r="E39" s="343">
        <v>4016</v>
      </c>
      <c r="F39" s="343">
        <v>14696</v>
      </c>
      <c r="G39" s="1329" t="s">
        <v>1261</v>
      </c>
      <c r="H39" s="343">
        <v>3256</v>
      </c>
      <c r="I39" s="343">
        <v>2470</v>
      </c>
      <c r="J39" s="343">
        <v>15905</v>
      </c>
      <c r="K39" s="343">
        <v>17719</v>
      </c>
      <c r="L39" s="343">
        <v>305</v>
      </c>
      <c r="M39" s="343">
        <v>343</v>
      </c>
      <c r="N39" s="343">
        <v>627</v>
      </c>
    </row>
    <row r="40" spans="1:14" s="10" customFormat="1" ht="13.8" x14ac:dyDescent="0.25">
      <c r="A40" s="381" t="s">
        <v>1044</v>
      </c>
      <c r="B40" s="343">
        <v>107</v>
      </c>
      <c r="C40" s="400">
        <v>66</v>
      </c>
      <c r="D40" s="343">
        <v>535</v>
      </c>
      <c r="E40" s="343">
        <v>211</v>
      </c>
      <c r="F40" s="343">
        <v>836</v>
      </c>
      <c r="G40" s="343">
        <v>6239</v>
      </c>
      <c r="H40" s="1329" t="s">
        <v>1261</v>
      </c>
      <c r="I40" s="343">
        <v>1503</v>
      </c>
      <c r="J40" s="343">
        <v>4858</v>
      </c>
      <c r="K40" s="343">
        <v>4143</v>
      </c>
      <c r="L40" s="343">
        <v>27</v>
      </c>
      <c r="M40" s="343">
        <v>50</v>
      </c>
      <c r="N40" s="343">
        <v>42</v>
      </c>
    </row>
    <row r="41" spans="1:14" s="10" customFormat="1" ht="13.8" x14ac:dyDescent="0.25">
      <c r="A41" s="381" t="s">
        <v>1045</v>
      </c>
      <c r="B41" s="343">
        <v>177</v>
      </c>
      <c r="C41" s="400">
        <v>86</v>
      </c>
      <c r="D41" s="343">
        <v>406</v>
      </c>
      <c r="E41" s="343">
        <v>393</v>
      </c>
      <c r="F41" s="343">
        <v>625</v>
      </c>
      <c r="G41" s="343">
        <v>5594</v>
      </c>
      <c r="H41" s="343">
        <v>1501</v>
      </c>
      <c r="I41" s="1329" t="s">
        <v>1261</v>
      </c>
      <c r="J41" s="343">
        <v>9949</v>
      </c>
      <c r="K41" s="343">
        <v>4507</v>
      </c>
      <c r="L41" s="343">
        <v>89</v>
      </c>
      <c r="M41" s="343">
        <v>80</v>
      </c>
      <c r="N41" s="343">
        <v>20</v>
      </c>
    </row>
    <row r="42" spans="1:14" s="10" customFormat="1" ht="13.8" x14ac:dyDescent="0.25">
      <c r="A42" s="381" t="s">
        <v>1046</v>
      </c>
      <c r="B42" s="343">
        <v>1484</v>
      </c>
      <c r="C42" s="400">
        <v>445</v>
      </c>
      <c r="D42" s="343">
        <v>2946</v>
      </c>
      <c r="E42" s="343">
        <v>1844</v>
      </c>
      <c r="F42" s="343">
        <v>2992</v>
      </c>
      <c r="G42" s="343">
        <v>16053</v>
      </c>
      <c r="H42" s="343">
        <v>2179</v>
      </c>
      <c r="I42" s="343">
        <v>5096</v>
      </c>
      <c r="J42" s="1329" t="s">
        <v>1261</v>
      </c>
      <c r="K42" s="343">
        <v>23799</v>
      </c>
      <c r="L42" s="343">
        <v>385</v>
      </c>
      <c r="M42" s="343">
        <v>648</v>
      </c>
      <c r="N42" s="343">
        <v>119</v>
      </c>
    </row>
    <row r="43" spans="1:14" s="10" customFormat="1" ht="13.8" x14ac:dyDescent="0.25">
      <c r="A43" s="381" t="s">
        <v>1047</v>
      </c>
      <c r="B43" s="343">
        <v>468</v>
      </c>
      <c r="C43" s="400">
        <v>251</v>
      </c>
      <c r="D43" s="343">
        <v>1951</v>
      </c>
      <c r="E43" s="343">
        <v>909</v>
      </c>
      <c r="F43" s="343">
        <v>2688</v>
      </c>
      <c r="G43" s="343">
        <v>12236</v>
      </c>
      <c r="H43" s="343">
        <v>1856</v>
      </c>
      <c r="I43" s="343">
        <v>2308</v>
      </c>
      <c r="J43" s="343">
        <v>18508</v>
      </c>
      <c r="K43" s="1329" t="s">
        <v>1261</v>
      </c>
      <c r="L43" s="343">
        <v>464</v>
      </c>
      <c r="M43" s="343">
        <v>236</v>
      </c>
      <c r="N43" s="343">
        <v>171</v>
      </c>
    </row>
    <row r="44" spans="1:14" s="10" customFormat="1" ht="13.8" x14ac:dyDescent="0.25">
      <c r="A44" s="977" t="s">
        <v>1048</v>
      </c>
      <c r="B44" s="343">
        <v>0</v>
      </c>
      <c r="C44" s="400">
        <v>5</v>
      </c>
      <c r="D44" s="343">
        <v>101</v>
      </c>
      <c r="E44" s="343">
        <v>28</v>
      </c>
      <c r="F44" s="343">
        <v>85</v>
      </c>
      <c r="G44" s="343">
        <v>203</v>
      </c>
      <c r="H44" s="343">
        <v>39</v>
      </c>
      <c r="I44" s="343">
        <v>50</v>
      </c>
      <c r="J44" s="343">
        <v>284</v>
      </c>
      <c r="K44" s="343">
        <v>426</v>
      </c>
      <c r="L44" s="1329" t="s">
        <v>1261</v>
      </c>
      <c r="M44" s="343">
        <v>53</v>
      </c>
      <c r="N44" s="343">
        <v>5</v>
      </c>
    </row>
    <row r="45" spans="1:14" s="10" customFormat="1" ht="13.8" x14ac:dyDescent="0.25">
      <c r="A45" s="977" t="s">
        <v>1813</v>
      </c>
      <c r="B45" s="343">
        <v>48</v>
      </c>
      <c r="C45" s="400">
        <v>23</v>
      </c>
      <c r="D45" s="343">
        <v>144</v>
      </c>
      <c r="E45" s="343">
        <v>51</v>
      </c>
      <c r="F45" s="343">
        <v>116</v>
      </c>
      <c r="G45" s="343">
        <v>335</v>
      </c>
      <c r="H45" s="343">
        <v>44</v>
      </c>
      <c r="I45" s="343">
        <v>69</v>
      </c>
      <c r="J45" s="343">
        <v>778</v>
      </c>
      <c r="K45" s="343">
        <v>434</v>
      </c>
      <c r="L45" s="343">
        <v>68</v>
      </c>
      <c r="M45" s="1329" t="s">
        <v>1261</v>
      </c>
      <c r="N45" s="343">
        <v>31</v>
      </c>
    </row>
    <row r="46" spans="1:14" s="10" customFormat="1" ht="14.25" customHeight="1" x14ac:dyDescent="0.25">
      <c r="A46" s="977" t="s">
        <v>1812</v>
      </c>
      <c r="B46" s="343">
        <v>67</v>
      </c>
      <c r="C46" s="400">
        <v>0</v>
      </c>
      <c r="D46" s="343">
        <v>237</v>
      </c>
      <c r="E46" s="343">
        <v>69</v>
      </c>
      <c r="F46" s="343">
        <v>141</v>
      </c>
      <c r="G46" s="343">
        <v>422</v>
      </c>
      <c r="H46" s="343">
        <v>21</v>
      </c>
      <c r="I46" s="343">
        <v>25</v>
      </c>
      <c r="J46" s="343">
        <v>105</v>
      </c>
      <c r="K46" s="343">
        <v>78</v>
      </c>
      <c r="L46" s="343">
        <v>29</v>
      </c>
      <c r="M46" s="343">
        <v>60</v>
      </c>
      <c r="N46" s="1329" t="s">
        <v>1261</v>
      </c>
    </row>
    <row r="47" spans="1:14" s="221" customFormat="1" ht="7.5" customHeight="1" x14ac:dyDescent="0.25">
      <c r="A47" s="381"/>
      <c r="B47" s="343"/>
      <c r="C47" s="400"/>
      <c r="D47" s="343"/>
      <c r="E47" s="343"/>
      <c r="F47" s="343"/>
      <c r="G47" s="343"/>
      <c r="H47" s="343"/>
      <c r="I47" s="343"/>
      <c r="J47" s="343"/>
      <c r="K47" s="343"/>
      <c r="L47" s="343"/>
      <c r="M47" s="343"/>
      <c r="N47" s="343"/>
    </row>
    <row r="48" spans="1:14" s="10" customFormat="1" ht="14.25" customHeight="1" x14ac:dyDescent="0.25">
      <c r="A48" s="381" t="s">
        <v>817</v>
      </c>
      <c r="B48" s="616">
        <v>5794</v>
      </c>
      <c r="C48" s="617">
        <v>3296</v>
      </c>
      <c r="D48" s="618">
        <v>17582</v>
      </c>
      <c r="E48" s="618">
        <v>11606</v>
      </c>
      <c r="F48" s="618">
        <v>25461</v>
      </c>
      <c r="G48" s="618">
        <v>69881</v>
      </c>
      <c r="H48" s="618">
        <v>9928</v>
      </c>
      <c r="I48" s="618">
        <v>12180</v>
      </c>
      <c r="J48" s="618">
        <v>60173</v>
      </c>
      <c r="K48" s="618">
        <v>57754</v>
      </c>
      <c r="L48" s="618">
        <v>1498</v>
      </c>
      <c r="M48" s="618">
        <v>1832</v>
      </c>
      <c r="N48" s="618">
        <v>1331</v>
      </c>
    </row>
    <row r="49" spans="1:14" ht="14.25" customHeight="1" x14ac:dyDescent="0.25">
      <c r="A49" s="381" t="s">
        <v>818</v>
      </c>
      <c r="B49" s="401">
        <v>7263</v>
      </c>
      <c r="C49" s="402">
        <v>3758</v>
      </c>
      <c r="D49" s="403">
        <v>13681</v>
      </c>
      <c r="E49" s="403">
        <v>10643</v>
      </c>
      <c r="F49" s="403">
        <v>26699</v>
      </c>
      <c r="G49" s="403">
        <v>69518</v>
      </c>
      <c r="H49" s="403">
        <v>18617</v>
      </c>
      <c r="I49" s="403">
        <v>23427</v>
      </c>
      <c r="J49" s="403">
        <v>57990</v>
      </c>
      <c r="K49" s="403">
        <v>42046</v>
      </c>
      <c r="L49" s="403">
        <v>1279</v>
      </c>
      <c r="M49" s="403">
        <v>2141</v>
      </c>
      <c r="N49" s="403">
        <v>1254</v>
      </c>
    </row>
    <row r="50" spans="1:14" s="26" customFormat="1" ht="14.25" customHeight="1" x14ac:dyDescent="0.25">
      <c r="A50" s="381" t="s">
        <v>819</v>
      </c>
      <c r="B50" s="343">
        <v>-1469</v>
      </c>
      <c r="C50" s="1255">
        <v>-462</v>
      </c>
      <c r="D50" s="343">
        <v>3901</v>
      </c>
      <c r="E50" s="343">
        <v>963</v>
      </c>
      <c r="F50" s="343">
        <v>-1238</v>
      </c>
      <c r="G50" s="343">
        <v>363</v>
      </c>
      <c r="H50" s="343">
        <v>-8689</v>
      </c>
      <c r="I50" s="343">
        <v>-11247</v>
      </c>
      <c r="J50" s="343">
        <v>2183</v>
      </c>
      <c r="K50" s="343">
        <v>15708</v>
      </c>
      <c r="L50" s="343">
        <v>219</v>
      </c>
      <c r="M50" s="343">
        <v>-309</v>
      </c>
      <c r="N50" s="343">
        <v>77</v>
      </c>
    </row>
    <row r="51" spans="1:14" ht="14.25" customHeight="1" x14ac:dyDescent="0.25">
      <c r="A51" s="221"/>
      <c r="B51" s="343"/>
      <c r="C51" s="344"/>
      <c r="D51" s="345"/>
      <c r="E51" s="345"/>
      <c r="F51" s="345"/>
      <c r="G51" s="345"/>
      <c r="H51" s="345"/>
      <c r="I51" s="345"/>
      <c r="J51" s="345"/>
      <c r="K51" s="345"/>
      <c r="L51" s="345"/>
      <c r="M51" s="345"/>
      <c r="N51" s="345"/>
    </row>
    <row r="52" spans="1:14" ht="13.8" x14ac:dyDescent="0.25">
      <c r="A52" s="1454" t="s">
        <v>2147</v>
      </c>
      <c r="B52" s="1454"/>
      <c r="C52" s="1454"/>
      <c r="D52" s="1454"/>
      <c r="E52" s="1454"/>
      <c r="F52" s="1454"/>
      <c r="G52" s="1454"/>
      <c r="H52" s="1454"/>
      <c r="I52" s="1454"/>
      <c r="J52" s="1454"/>
      <c r="K52" s="1454"/>
      <c r="L52" s="1454"/>
      <c r="M52" s="1454"/>
      <c r="N52" s="1454"/>
    </row>
    <row r="53" spans="1:14" ht="13.8" x14ac:dyDescent="0.25">
      <c r="A53" s="162"/>
    </row>
    <row r="55" spans="1:14" s="615" customFormat="1" ht="17.399999999999999" x14ac:dyDescent="0.3">
      <c r="A55" s="1451" t="s">
        <v>823</v>
      </c>
      <c r="B55" s="1451"/>
      <c r="C55" s="1451"/>
      <c r="D55" s="1451"/>
      <c r="E55" s="1451"/>
      <c r="F55" s="1451"/>
      <c r="G55" s="1451"/>
      <c r="H55" s="1451"/>
      <c r="I55" s="1451"/>
      <c r="J55" s="1451"/>
      <c r="K55" s="1451"/>
      <c r="L55" s="1451"/>
      <c r="M55" s="1451"/>
      <c r="N55" s="1451"/>
    </row>
    <row r="56" spans="1:14" s="1" customFormat="1" ht="12.75" customHeight="1" x14ac:dyDescent="0.25">
      <c r="A56" s="2"/>
      <c r="B56" s="2"/>
      <c r="C56" s="2"/>
      <c r="D56" s="2"/>
      <c r="E56" s="2"/>
      <c r="F56" s="2"/>
      <c r="G56" s="2"/>
      <c r="H56" s="2"/>
      <c r="I56" s="2"/>
      <c r="J56" s="2"/>
      <c r="K56" s="141"/>
      <c r="L56" s="2"/>
    </row>
    <row r="57" spans="1:14" s="1" customFormat="1" ht="17.399999999999999" x14ac:dyDescent="0.3">
      <c r="A57" s="1452" t="s">
        <v>2424</v>
      </c>
      <c r="B57" s="1452"/>
      <c r="C57" s="1452"/>
      <c r="D57" s="1452"/>
      <c r="E57" s="1452"/>
      <c r="F57" s="1452"/>
      <c r="G57" s="1452"/>
      <c r="H57" s="1452"/>
      <c r="I57" s="1452"/>
      <c r="J57" s="1452"/>
      <c r="K57" s="1452"/>
      <c r="L57" s="1452"/>
      <c r="M57" s="1452"/>
      <c r="N57" s="1452"/>
    </row>
    <row r="58" spans="1:14" s="1" customFormat="1" ht="18" customHeight="1" x14ac:dyDescent="0.3">
      <c r="A58" s="1452" t="s">
        <v>537</v>
      </c>
      <c r="B58" s="1452"/>
      <c r="C58" s="1452"/>
      <c r="D58" s="1452"/>
      <c r="E58" s="1452"/>
      <c r="F58" s="1452"/>
      <c r="G58" s="1452"/>
      <c r="H58" s="1452"/>
      <c r="I58" s="1452"/>
      <c r="J58" s="1452"/>
      <c r="K58" s="1452"/>
      <c r="L58" s="1452"/>
      <c r="M58" s="1452"/>
      <c r="N58" s="1452"/>
    </row>
    <row r="59" spans="1:14" s="1" customFormat="1" ht="12.75" customHeight="1" x14ac:dyDescent="0.3">
      <c r="A59" s="15"/>
      <c r="B59" s="15"/>
      <c r="C59" s="15"/>
      <c r="D59" s="15"/>
      <c r="E59" s="15"/>
      <c r="F59" s="15"/>
      <c r="G59" s="15"/>
      <c r="H59" s="15"/>
      <c r="I59" s="15"/>
      <c r="J59" s="15"/>
      <c r="K59" s="15"/>
      <c r="L59" s="15"/>
    </row>
    <row r="60" spans="1:14" s="1" customFormat="1" ht="15.6" x14ac:dyDescent="0.3">
      <c r="A60" s="2"/>
      <c r="B60" s="1459" t="s">
        <v>820</v>
      </c>
      <c r="C60" s="1459"/>
      <c r="D60" s="1459"/>
      <c r="E60" s="1459"/>
      <c r="F60" s="1459"/>
      <c r="G60" s="1459"/>
      <c r="I60" s="1459" t="s">
        <v>821</v>
      </c>
      <c r="J60" s="1459"/>
      <c r="K60" s="1459"/>
      <c r="L60" s="1459"/>
      <c r="M60" s="1459"/>
      <c r="N60" s="1459"/>
    </row>
    <row r="61" spans="1:14" s="16" customFormat="1" ht="18" x14ac:dyDescent="0.3">
      <c r="A61" s="58" t="s">
        <v>1038</v>
      </c>
      <c r="B61" s="306" t="s">
        <v>1877</v>
      </c>
      <c r="C61" s="306" t="s">
        <v>1934</v>
      </c>
      <c r="D61" s="306" t="s">
        <v>2116</v>
      </c>
      <c r="E61" s="306" t="s">
        <v>2149</v>
      </c>
      <c r="F61" s="306" t="s">
        <v>2423</v>
      </c>
      <c r="G61" s="306" t="s">
        <v>2422</v>
      </c>
      <c r="I61" s="306" t="s">
        <v>1877</v>
      </c>
      <c r="J61" s="306" t="s">
        <v>1934</v>
      </c>
      <c r="K61" s="306" t="s">
        <v>2116</v>
      </c>
      <c r="L61" s="306" t="s">
        <v>2149</v>
      </c>
      <c r="M61" s="306" t="s">
        <v>2423</v>
      </c>
      <c r="N61" s="306" t="s">
        <v>2422</v>
      </c>
    </row>
    <row r="62" spans="1:14" s="1" customFormat="1" ht="4.5" customHeight="1" thickBot="1" x14ac:dyDescent="0.3">
      <c r="A62" s="17"/>
      <c r="B62" s="87"/>
      <c r="C62" s="87"/>
      <c r="D62" s="87"/>
      <c r="E62" s="87"/>
      <c r="F62" s="87"/>
      <c r="G62" s="87"/>
      <c r="I62" s="87"/>
      <c r="J62" s="87"/>
      <c r="K62" s="87"/>
      <c r="L62" s="87"/>
      <c r="M62" s="87"/>
      <c r="N62" s="87"/>
    </row>
    <row r="63" spans="1:14" s="1" customFormat="1" ht="4.5" customHeight="1" x14ac:dyDescent="0.25">
      <c r="A63" s="68"/>
      <c r="I63" s="157"/>
      <c r="J63" s="157"/>
      <c r="K63" s="157"/>
      <c r="L63" s="157"/>
      <c r="M63" s="157"/>
      <c r="N63" s="157"/>
    </row>
    <row r="64" spans="1:14" s="1" customFormat="1" ht="13.8" x14ac:dyDescent="0.25">
      <c r="A64" s="221" t="s">
        <v>484</v>
      </c>
      <c r="B64" s="13">
        <v>72</v>
      </c>
      <c r="C64" s="13">
        <v>108</v>
      </c>
      <c r="D64" s="13">
        <v>130</v>
      </c>
      <c r="E64" s="13">
        <v>146</v>
      </c>
      <c r="F64" s="13">
        <v>150</v>
      </c>
      <c r="G64" s="13">
        <v>110</v>
      </c>
      <c r="I64" s="13">
        <v>103</v>
      </c>
      <c r="J64" s="13">
        <v>96</v>
      </c>
      <c r="K64" s="13">
        <v>98</v>
      </c>
      <c r="L64" s="13">
        <v>68</v>
      </c>
      <c r="M64" s="13">
        <v>66</v>
      </c>
      <c r="N64" s="13">
        <v>74</v>
      </c>
    </row>
    <row r="65" spans="1:14" s="1" customFormat="1" ht="13.8" x14ac:dyDescent="0.25">
      <c r="A65" s="221" t="s">
        <v>525</v>
      </c>
      <c r="B65" s="13">
        <v>441</v>
      </c>
      <c r="C65" s="13">
        <v>450</v>
      </c>
      <c r="D65" s="13">
        <v>433</v>
      </c>
      <c r="E65" s="13">
        <v>429</v>
      </c>
      <c r="F65" s="13">
        <v>436</v>
      </c>
      <c r="G65" s="13">
        <v>506</v>
      </c>
      <c r="I65" s="13">
        <v>530</v>
      </c>
      <c r="J65" s="13">
        <v>494</v>
      </c>
      <c r="K65" s="13">
        <v>488</v>
      </c>
      <c r="L65" s="13">
        <v>510</v>
      </c>
      <c r="M65" s="13">
        <v>503</v>
      </c>
      <c r="N65" s="13">
        <v>680</v>
      </c>
    </row>
    <row r="66" spans="1:14" s="1" customFormat="1" ht="13.8" x14ac:dyDescent="0.25">
      <c r="A66" s="221" t="s">
        <v>320</v>
      </c>
      <c r="B66" s="13">
        <v>365</v>
      </c>
      <c r="C66" s="13">
        <v>369</v>
      </c>
      <c r="D66" s="13">
        <v>351</v>
      </c>
      <c r="E66" s="13">
        <v>333</v>
      </c>
      <c r="F66" s="13">
        <v>253</v>
      </c>
      <c r="G66" s="13">
        <v>302</v>
      </c>
      <c r="I66" s="13">
        <v>344</v>
      </c>
      <c r="J66" s="13">
        <v>318</v>
      </c>
      <c r="K66" s="13">
        <v>302</v>
      </c>
      <c r="L66" s="13">
        <v>314</v>
      </c>
      <c r="M66" s="13">
        <v>336</v>
      </c>
      <c r="N66" s="13">
        <v>405</v>
      </c>
    </row>
    <row r="67" spans="1:14" s="1" customFormat="1" ht="13.8" x14ac:dyDescent="0.25">
      <c r="A67" s="221" t="s">
        <v>321</v>
      </c>
      <c r="B67" s="13">
        <v>129</v>
      </c>
      <c r="C67" s="13">
        <v>115</v>
      </c>
      <c r="D67" s="13">
        <v>120</v>
      </c>
      <c r="E67" s="13">
        <v>135</v>
      </c>
      <c r="F67" s="13">
        <v>120</v>
      </c>
      <c r="G67" s="13">
        <v>166</v>
      </c>
      <c r="I67" s="13">
        <v>100</v>
      </c>
      <c r="J67" s="13">
        <v>85</v>
      </c>
      <c r="K67" s="13">
        <v>96</v>
      </c>
      <c r="L67" s="13">
        <v>109</v>
      </c>
      <c r="M67" s="13">
        <v>138</v>
      </c>
      <c r="N67" s="13">
        <v>285</v>
      </c>
    </row>
    <row r="68" spans="1:14" s="1" customFormat="1" ht="13.8" x14ac:dyDescent="0.25">
      <c r="A68" s="221" t="s">
        <v>322</v>
      </c>
      <c r="B68" s="13">
        <v>683</v>
      </c>
      <c r="C68" s="13">
        <v>925</v>
      </c>
      <c r="D68" s="13">
        <v>1236</v>
      </c>
      <c r="E68" s="13">
        <v>1317</v>
      </c>
      <c r="F68" s="13">
        <v>1691</v>
      </c>
      <c r="G68" s="13">
        <v>1336</v>
      </c>
      <c r="I68" s="13">
        <v>718</v>
      </c>
      <c r="J68" s="13">
        <v>897</v>
      </c>
      <c r="K68" s="13">
        <v>921</v>
      </c>
      <c r="L68" s="13">
        <v>1242</v>
      </c>
      <c r="M68" s="13">
        <v>1174</v>
      </c>
      <c r="N68" s="13">
        <v>1489</v>
      </c>
    </row>
    <row r="69" spans="1:14" s="1" customFormat="1" ht="13.8" x14ac:dyDescent="0.25">
      <c r="A69" s="221" t="s">
        <v>323</v>
      </c>
      <c r="B69" s="13">
        <v>43</v>
      </c>
      <c r="C69" s="13">
        <v>32</v>
      </c>
      <c r="D69" s="13">
        <v>18</v>
      </c>
      <c r="E69" s="13">
        <v>22</v>
      </c>
      <c r="F69" s="13">
        <v>56</v>
      </c>
      <c r="G69" s="13">
        <v>66</v>
      </c>
      <c r="I69" s="13">
        <v>27</v>
      </c>
      <c r="J69" s="13">
        <v>24</v>
      </c>
      <c r="K69" s="13">
        <v>25</v>
      </c>
      <c r="L69" s="13">
        <v>32</v>
      </c>
      <c r="M69" s="13">
        <v>32</v>
      </c>
      <c r="N69" s="13">
        <v>45</v>
      </c>
    </row>
    <row r="70" spans="1:14" s="1" customFormat="1" ht="13.8" x14ac:dyDescent="0.25">
      <c r="A70" s="221" t="s">
        <v>324</v>
      </c>
      <c r="B70" s="13">
        <v>54</v>
      </c>
      <c r="C70" s="13">
        <v>37</v>
      </c>
      <c r="D70" s="13">
        <v>52</v>
      </c>
      <c r="E70" s="13">
        <v>61</v>
      </c>
      <c r="F70" s="13">
        <v>49</v>
      </c>
      <c r="G70" s="13">
        <v>86</v>
      </c>
      <c r="I70" s="13">
        <v>51</v>
      </c>
      <c r="J70" s="13">
        <v>46</v>
      </c>
      <c r="K70" s="13">
        <v>43</v>
      </c>
      <c r="L70" s="13">
        <v>22</v>
      </c>
      <c r="M70" s="13">
        <v>17</v>
      </c>
      <c r="N70" s="13">
        <v>53</v>
      </c>
    </row>
    <row r="71" spans="1:14" s="1" customFormat="1" ht="13.8" x14ac:dyDescent="0.25">
      <c r="A71" s="221" t="s">
        <v>325</v>
      </c>
      <c r="B71" s="13">
        <v>439</v>
      </c>
      <c r="C71" s="13">
        <v>640</v>
      </c>
      <c r="D71" s="13">
        <v>487</v>
      </c>
      <c r="E71" s="13">
        <v>440</v>
      </c>
      <c r="F71" s="13">
        <v>485</v>
      </c>
      <c r="G71" s="13">
        <v>445</v>
      </c>
      <c r="I71" s="13">
        <v>880</v>
      </c>
      <c r="J71" s="13">
        <v>528</v>
      </c>
      <c r="K71" s="13">
        <v>401</v>
      </c>
      <c r="L71" s="13">
        <v>399</v>
      </c>
      <c r="M71" s="13">
        <v>332</v>
      </c>
      <c r="N71" s="13">
        <v>311</v>
      </c>
    </row>
    <row r="72" spans="1:14" s="1" customFormat="1" ht="13.8" x14ac:dyDescent="0.25">
      <c r="A72" s="221" t="s">
        <v>326</v>
      </c>
      <c r="B72" s="13">
        <v>117</v>
      </c>
      <c r="C72" s="13">
        <v>146</v>
      </c>
      <c r="D72" s="13">
        <v>259</v>
      </c>
      <c r="E72" s="13">
        <v>277</v>
      </c>
      <c r="F72" s="13">
        <v>284</v>
      </c>
      <c r="G72" s="13">
        <v>251</v>
      </c>
      <c r="I72" s="13">
        <v>266</v>
      </c>
      <c r="J72" s="13">
        <v>330</v>
      </c>
      <c r="K72" s="13">
        <v>266</v>
      </c>
      <c r="L72" s="13">
        <v>294</v>
      </c>
      <c r="M72" s="13">
        <v>287</v>
      </c>
      <c r="N72" s="13">
        <v>410</v>
      </c>
    </row>
    <row r="73" spans="1:14" s="1" customFormat="1" ht="13.8" x14ac:dyDescent="0.25">
      <c r="A73" s="221" t="s">
        <v>327</v>
      </c>
      <c r="B73" s="13">
        <v>6</v>
      </c>
      <c r="C73" s="13">
        <v>18</v>
      </c>
      <c r="D73" s="13">
        <v>2</v>
      </c>
      <c r="E73" s="13">
        <v>4</v>
      </c>
      <c r="F73" s="13">
        <v>9</v>
      </c>
      <c r="G73" s="13">
        <v>5</v>
      </c>
      <c r="I73" s="13">
        <v>7</v>
      </c>
      <c r="J73" s="13">
        <v>8</v>
      </c>
      <c r="K73" s="13">
        <v>15</v>
      </c>
      <c r="L73" s="13">
        <v>4</v>
      </c>
      <c r="M73" s="13">
        <v>6</v>
      </c>
      <c r="N73" s="13">
        <v>0</v>
      </c>
    </row>
    <row r="74" spans="1:14" s="1" customFormat="1" ht="13.8" x14ac:dyDescent="0.25">
      <c r="A74" s="221" t="s">
        <v>328</v>
      </c>
      <c r="B74" s="13">
        <v>12</v>
      </c>
      <c r="C74" s="13">
        <v>25</v>
      </c>
      <c r="D74" s="13">
        <v>17</v>
      </c>
      <c r="E74" s="13">
        <v>22</v>
      </c>
      <c r="F74" s="13">
        <v>13</v>
      </c>
      <c r="G74" s="13">
        <v>23</v>
      </c>
      <c r="I74" s="13">
        <v>17</v>
      </c>
      <c r="J74" s="13">
        <v>6</v>
      </c>
      <c r="K74" s="13">
        <v>14</v>
      </c>
      <c r="L74" s="13">
        <v>11</v>
      </c>
      <c r="M74" s="13">
        <v>6</v>
      </c>
      <c r="N74" s="13">
        <v>0</v>
      </c>
    </row>
    <row r="75" spans="1:14" s="1" customFormat="1" ht="14.25" customHeight="1" x14ac:dyDescent="0.25">
      <c r="A75" s="221" t="s">
        <v>329</v>
      </c>
      <c r="B75" s="90">
        <v>6</v>
      </c>
      <c r="C75" s="90">
        <v>9</v>
      </c>
      <c r="D75" s="90">
        <v>19</v>
      </c>
      <c r="E75" s="90">
        <v>7</v>
      </c>
      <c r="F75" s="90">
        <v>16</v>
      </c>
      <c r="G75" s="90">
        <v>0</v>
      </c>
      <c r="I75" s="90">
        <v>6</v>
      </c>
      <c r="J75" s="90">
        <v>12</v>
      </c>
      <c r="K75" s="90">
        <v>11</v>
      </c>
      <c r="L75" s="90">
        <v>11</v>
      </c>
      <c r="M75" s="90">
        <v>3</v>
      </c>
      <c r="N75" s="90">
        <v>6</v>
      </c>
    </row>
    <row r="76" spans="1:14" s="1" customFormat="1" ht="4.5" customHeight="1" x14ac:dyDescent="0.25">
      <c r="A76" s="221"/>
      <c r="B76" s="309"/>
      <c r="C76" s="309"/>
      <c r="D76" s="309"/>
      <c r="E76" s="309"/>
      <c r="F76" s="309"/>
      <c r="G76" s="309"/>
      <c r="I76" s="309"/>
      <c r="J76" s="309"/>
      <c r="K76" s="309"/>
      <c r="L76" s="309"/>
      <c r="M76" s="309"/>
      <c r="N76" s="309"/>
    </row>
    <row r="77" spans="1:14" s="1" customFormat="1" ht="13.8" x14ac:dyDescent="0.25">
      <c r="A77" s="247" t="s">
        <v>852</v>
      </c>
      <c r="B77" s="91">
        <v>2367</v>
      </c>
      <c r="C77" s="91">
        <v>2874</v>
      </c>
      <c r="D77" s="91">
        <v>3124</v>
      </c>
      <c r="E77" s="91">
        <v>3193</v>
      </c>
      <c r="F77" s="91">
        <v>3562</v>
      </c>
      <c r="G77" s="91">
        <v>3296</v>
      </c>
      <c r="I77" s="91">
        <v>3049</v>
      </c>
      <c r="J77" s="91">
        <v>2844</v>
      </c>
      <c r="K77" s="91">
        <v>2680</v>
      </c>
      <c r="L77" s="91">
        <v>3016</v>
      </c>
      <c r="M77" s="91">
        <v>2900</v>
      </c>
      <c r="N77" s="91">
        <v>3758</v>
      </c>
    </row>
    <row r="78" spans="1:14" s="238" customFormat="1" ht="11.4" x14ac:dyDescent="0.2">
      <c r="A78" s="243" t="s">
        <v>79</v>
      </c>
      <c r="B78" s="248">
        <v>7.7</v>
      </c>
      <c r="C78" s="248">
        <v>21.4</v>
      </c>
      <c r="D78" s="248">
        <v>8.6999999999999993</v>
      </c>
      <c r="E78" s="248">
        <v>2.2000000000000002</v>
      </c>
      <c r="F78" s="248">
        <v>11.6</v>
      </c>
      <c r="G78" s="248">
        <v>-7.5</v>
      </c>
      <c r="I78" s="248">
        <v>-2.9</v>
      </c>
      <c r="J78" s="248">
        <v>-6.7</v>
      </c>
      <c r="K78" s="248">
        <v>-5.8</v>
      </c>
      <c r="L78" s="248">
        <v>12.5</v>
      </c>
      <c r="M78" s="248">
        <v>-3.8</v>
      </c>
      <c r="N78" s="248">
        <v>29.6</v>
      </c>
    </row>
    <row r="80" spans="1:14" s="159" customFormat="1" ht="13.8" x14ac:dyDescent="0.25">
      <c r="A80" s="162" t="s">
        <v>1005</v>
      </c>
    </row>
    <row r="82" spans="1:14" s="1" customFormat="1" ht="13.8" x14ac:dyDescent="0.25">
      <c r="A82" s="294" t="s">
        <v>2148</v>
      </c>
      <c r="B82" s="10"/>
      <c r="C82" s="10"/>
      <c r="D82" s="10"/>
      <c r="E82" s="10"/>
      <c r="F82" s="10"/>
      <c r="G82" s="20"/>
      <c r="H82" s="20"/>
      <c r="I82" s="20"/>
      <c r="J82" s="20"/>
      <c r="K82" s="21"/>
      <c r="L82" s="20"/>
    </row>
    <row r="83" spans="1:14" s="1" customFormat="1" ht="12.75" customHeight="1" x14ac:dyDescent="0.25">
      <c r="A83" s="25"/>
      <c r="B83" s="25"/>
      <c r="C83" s="25"/>
      <c r="D83" s="25"/>
      <c r="E83" s="25"/>
      <c r="F83" s="25"/>
      <c r="G83" s="20"/>
      <c r="H83" s="20"/>
      <c r="I83" s="20"/>
      <c r="J83" s="20"/>
      <c r="K83" s="21"/>
      <c r="L83" s="20"/>
    </row>
    <row r="84" spans="1:14" s="1" customFormat="1" ht="13.8" x14ac:dyDescent="0.25">
      <c r="A84" s="1454" t="s">
        <v>2147</v>
      </c>
      <c r="B84" s="1454"/>
      <c r="C84" s="1454"/>
      <c r="D84" s="1454"/>
      <c r="E84" s="1454"/>
      <c r="F84" s="1454"/>
      <c r="G84" s="1454"/>
      <c r="H84" s="1454"/>
      <c r="I84" s="1454"/>
      <c r="J84" s="1454"/>
      <c r="K84" s="1454"/>
      <c r="L84" s="1454"/>
      <c r="M84" s="1454"/>
      <c r="N84" s="1454"/>
    </row>
  </sheetData>
  <sortState xmlns:xlrd2="http://schemas.microsoft.com/office/spreadsheetml/2017/richdata2" ref="H93:J104">
    <sortCondition descending="1" ref="J93:J104"/>
  </sortState>
  <customSheetViews>
    <customSheetView guid="{9014CDA8-C3FC-41E6-A045-DAEFC55B82B1}" showPageBreaks="1" fitToPage="1" printArea="1" topLeftCell="C55">
      <selection activeCell="C65" sqref="C65"/>
      <pageMargins left="0.75" right="0.75" top="1" bottom="1" header="0.5" footer="0.5"/>
      <printOptions horizontalCentered="1"/>
      <pageSetup scale="57" firstPageNumber="33" orientation="portrait" verticalDpi="300" r:id="rId1"/>
      <headerFooter alignWithMargins="0">
        <oddFooter>&amp;C&amp;P</oddFooter>
      </headerFooter>
    </customSheetView>
    <customSheetView guid="{F67F5823-51D5-4D47-B100-5B47C1E6BCB9}" showPageBreaks="1" fitToPage="1" printArea="1" topLeftCell="A49">
      <selection activeCell="A52" sqref="A52:N52"/>
      <pageMargins left="0.75" right="0.75" top="1" bottom="1" header="0.5" footer="0.5"/>
      <printOptions horizontalCentered="1"/>
      <pageSetup scale="56" firstPageNumber="33" orientation="portrait" verticalDpi="300" r:id="rId2"/>
      <headerFooter alignWithMargins="0">
        <oddFooter>&amp;C&amp;P</oddFooter>
      </headerFooter>
    </customSheetView>
  </customSheetViews>
  <mergeCells count="15">
    <mergeCell ref="A1:N1"/>
    <mergeCell ref="A3:N3"/>
    <mergeCell ref="A4:N4"/>
    <mergeCell ref="B30:N30"/>
    <mergeCell ref="A25:N25"/>
    <mergeCell ref="A27:N27"/>
    <mergeCell ref="A28:N28"/>
    <mergeCell ref="A23:J23"/>
    <mergeCell ref="A52:N52"/>
    <mergeCell ref="A84:N84"/>
    <mergeCell ref="B60:G60"/>
    <mergeCell ref="I60:N60"/>
    <mergeCell ref="A55:N55"/>
    <mergeCell ref="A57:N57"/>
    <mergeCell ref="A58:N58"/>
  </mergeCells>
  <phoneticPr fontId="0" type="noConversion"/>
  <hyperlinks>
    <hyperlink ref="A52" r:id="rId3" display="Source: Statistics Canada. Table 051-0019 - Interprovincial migrants, by province or territory of origin and destination, annual (persons)" xr:uid="{00000000-0004-0000-0300-000000000000}"/>
    <hyperlink ref="A84" r:id="rId4" display="Source: Statistics Canada. Table 051-0019 - Interprovincial migrants, by province or territory of origin and destination, annual (persons)" xr:uid="{00000000-0004-0000-0300-000001000000}"/>
    <hyperlink ref="A52:N52" r:id="rId5" display="Source: Statistics Canada. Table 17-10-0022-01 Estimates of interprovincial migrants by province or territory of origin and destination, annual" xr:uid="{00000000-0004-0000-0300-000002000000}"/>
    <hyperlink ref="A84:N84" r:id="rId6" display="Source: Statistics Canada. Table 17-10-0022-01 Estimates of interprovincial migrants by province or territory of origin and destination, annual" xr:uid="{00000000-0004-0000-0300-000003000000}"/>
    <hyperlink ref="A23" r:id="rId7" display="Statistics Canada. Table 17-10-0059-01 Estimates of the components of natural increase, quarterly" xr:uid="{00000000-0004-0000-0300-000004000000}"/>
  </hyperlinks>
  <printOptions horizontalCentered="1"/>
  <pageMargins left="0.74803149606299202" right="0.74803149606299202" top="0.98425196850393704" bottom="0.98425196850393704" header="0.511811023622047" footer="0.511811023622047"/>
  <pageSetup scale="56" firstPageNumber="27" orientation="portrait" useFirstPageNumber="1" r:id="rId8"/>
  <headerFooter alignWithMargins="0"/>
  <legacyDrawingHF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indexed="45"/>
    <pageSetUpPr fitToPage="1"/>
  </sheetPr>
  <dimension ref="A1:IP60"/>
  <sheetViews>
    <sheetView zoomScaleNormal="100" workbookViewId="0">
      <selection sqref="A1:I1"/>
    </sheetView>
  </sheetViews>
  <sheetFormatPr defaultRowHeight="13.2" x14ac:dyDescent="0.25"/>
  <cols>
    <col min="1" max="1" width="12.88671875" customWidth="1"/>
    <col min="2" max="2" width="14.109375" bestFit="1" customWidth="1"/>
    <col min="3" max="3" width="13.6640625" customWidth="1"/>
    <col min="4" max="4" width="11.44140625" bestFit="1" customWidth="1"/>
    <col min="5" max="5" width="2.6640625" customWidth="1"/>
    <col min="6" max="7" width="11.44140625" bestFit="1" customWidth="1"/>
    <col min="8" max="8" width="13" customWidth="1"/>
    <col min="9" max="9" width="11.44140625" bestFit="1" customWidth="1"/>
    <col min="13" max="13" width="11.44140625" customWidth="1"/>
    <col min="23" max="23" width="10.33203125" customWidth="1"/>
  </cols>
  <sheetData>
    <row r="1" spans="1:24" ht="17.399999999999999" x14ac:dyDescent="0.3">
      <c r="A1" s="1451" t="s">
        <v>386</v>
      </c>
      <c r="B1" s="1451"/>
      <c r="C1" s="1451"/>
      <c r="D1" s="1451"/>
      <c r="E1" s="1451"/>
      <c r="F1" s="1451"/>
      <c r="G1" s="1451"/>
      <c r="H1" s="1451"/>
      <c r="I1" s="1451"/>
    </row>
    <row r="2" spans="1:24" ht="17.399999999999999" x14ac:dyDescent="0.3">
      <c r="A2" s="15"/>
      <c r="B2" s="15"/>
      <c r="C2" s="15"/>
      <c r="D2" s="15"/>
      <c r="E2" s="15"/>
      <c r="F2" s="15"/>
      <c r="G2" s="15"/>
      <c r="H2" s="15"/>
      <c r="I2" s="15"/>
    </row>
    <row r="3" spans="1:24" ht="17.399999999999999" x14ac:dyDescent="0.3">
      <c r="A3" s="1452" t="s">
        <v>2425</v>
      </c>
      <c r="B3" s="1452"/>
      <c r="C3" s="1452"/>
      <c r="D3" s="1452"/>
      <c r="E3" s="1452"/>
      <c r="F3" s="1452"/>
      <c r="G3" s="1452"/>
      <c r="H3" s="1452"/>
      <c r="I3" s="1452"/>
    </row>
    <row r="4" spans="1:24" ht="17.399999999999999" x14ac:dyDescent="0.3">
      <c r="A4" s="1452" t="s">
        <v>440</v>
      </c>
      <c r="B4" s="1452"/>
      <c r="C4" s="1452"/>
      <c r="D4" s="1452"/>
      <c r="E4" s="1452"/>
      <c r="F4" s="1452"/>
      <c r="G4" s="1452"/>
      <c r="H4" s="1452"/>
      <c r="I4" s="1452"/>
    </row>
    <row r="5" spans="1:24" ht="12.75" customHeight="1" x14ac:dyDescent="0.3">
      <c r="A5" s="15"/>
      <c r="B5" s="15"/>
      <c r="C5" s="15"/>
      <c r="D5" s="15"/>
      <c r="E5" s="15"/>
      <c r="F5" s="15"/>
      <c r="G5" s="15"/>
      <c r="H5" s="15"/>
      <c r="I5" s="15"/>
    </row>
    <row r="6" spans="1:24" ht="12.75" customHeight="1" x14ac:dyDescent="0.25"/>
    <row r="7" spans="1:24" ht="15.6" x14ac:dyDescent="0.3">
      <c r="A7" s="11"/>
      <c r="B7" s="1459" t="s">
        <v>540</v>
      </c>
      <c r="C7" s="1459"/>
      <c r="D7" s="1459"/>
      <c r="F7" s="1460" t="s">
        <v>541</v>
      </c>
      <c r="G7" s="1460"/>
      <c r="H7" s="1460"/>
    </row>
    <row r="8" spans="1:24" ht="4.5" customHeight="1" thickBot="1" x14ac:dyDescent="0.35">
      <c r="A8" s="23"/>
      <c r="B8" s="22"/>
      <c r="C8" s="22"/>
      <c r="D8" s="22"/>
      <c r="F8" s="22"/>
      <c r="G8" s="22"/>
      <c r="H8" s="22"/>
    </row>
    <row r="9" spans="1:24" ht="4.5" customHeight="1" x14ac:dyDescent="0.3">
      <c r="A9" s="23"/>
      <c r="B9" s="16"/>
      <c r="C9" s="16"/>
      <c r="D9" s="16"/>
      <c r="F9" s="16"/>
      <c r="G9" s="16"/>
      <c r="H9" s="16"/>
    </row>
    <row r="10" spans="1:24" s="16" customFormat="1" ht="15.6" x14ac:dyDescent="0.3">
      <c r="B10" s="37"/>
      <c r="C10" s="794" t="s">
        <v>1738</v>
      </c>
      <c r="D10" s="794" t="s">
        <v>616</v>
      </c>
      <c r="E10" s="794"/>
      <c r="F10" s="794" t="s">
        <v>595</v>
      </c>
      <c r="G10" s="794" t="s">
        <v>596</v>
      </c>
      <c r="H10" s="794" t="s">
        <v>616</v>
      </c>
      <c r="I10" s="794" t="s">
        <v>1018</v>
      </c>
      <c r="J10" s="13"/>
      <c r="K10" s="13"/>
      <c r="L10" s="13"/>
      <c r="M10" s="13"/>
    </row>
    <row r="11" spans="1:24" s="16" customFormat="1" ht="15.6" x14ac:dyDescent="0.3">
      <c r="A11" s="11" t="s">
        <v>614</v>
      </c>
      <c r="B11" s="37" t="s">
        <v>594</v>
      </c>
      <c r="C11" s="37" t="s">
        <v>1736</v>
      </c>
      <c r="D11" s="794" t="s">
        <v>617</v>
      </c>
      <c r="E11" s="794"/>
      <c r="F11" s="794" t="s">
        <v>617</v>
      </c>
      <c r="G11" s="794" t="s">
        <v>617</v>
      </c>
      <c r="H11" s="794" t="s">
        <v>617</v>
      </c>
      <c r="I11" s="794" t="s">
        <v>617</v>
      </c>
    </row>
    <row r="12" spans="1:24" ht="4.5" customHeight="1" thickBot="1" x14ac:dyDescent="0.3">
      <c r="A12" s="24"/>
      <c r="B12" s="18"/>
      <c r="C12" s="18"/>
      <c r="D12" s="18"/>
      <c r="E12" s="18"/>
      <c r="F12" s="18"/>
      <c r="G12" s="18"/>
      <c r="H12" s="18"/>
      <c r="I12" s="18"/>
    </row>
    <row r="13" spans="1:24" ht="4.5" customHeight="1" x14ac:dyDescent="0.25">
      <c r="A13" s="35"/>
      <c r="B13" s="69"/>
      <c r="C13" s="69"/>
      <c r="D13" s="69"/>
      <c r="E13" s="69"/>
      <c r="F13" s="69"/>
      <c r="G13" s="69"/>
      <c r="H13" s="69"/>
      <c r="I13" s="69"/>
    </row>
    <row r="14" spans="1:24" s="732" customFormat="1" ht="14.25" customHeight="1" x14ac:dyDescent="0.25">
      <c r="A14" s="1257" t="s">
        <v>1739</v>
      </c>
      <c r="B14" s="13">
        <v>312</v>
      </c>
      <c r="C14" s="13">
        <v>-36</v>
      </c>
      <c r="D14" s="13">
        <v>276</v>
      </c>
      <c r="E14" s="136"/>
      <c r="F14" s="13">
        <v>2537</v>
      </c>
      <c r="G14" s="13">
        <v>2676</v>
      </c>
      <c r="H14" s="13">
        <v>-139</v>
      </c>
      <c r="I14" s="13">
        <v>137</v>
      </c>
      <c r="K14" s="1256"/>
      <c r="U14" s="1331"/>
      <c r="V14" s="1331"/>
      <c r="W14" s="1331"/>
      <c r="X14" s="1331"/>
    </row>
    <row r="15" spans="1:24" s="732" customFormat="1" ht="14.25" customHeight="1" x14ac:dyDescent="0.25">
      <c r="A15" s="1257" t="s">
        <v>2308</v>
      </c>
      <c r="B15" s="13">
        <v>352</v>
      </c>
      <c r="C15" s="13">
        <v>-20</v>
      </c>
      <c r="D15" s="13">
        <v>332</v>
      </c>
      <c r="E15" s="136"/>
      <c r="F15" s="13">
        <v>2460</v>
      </c>
      <c r="G15" s="13">
        <v>3099</v>
      </c>
      <c r="H15" s="13">
        <v>-639</v>
      </c>
      <c r="I15" s="13">
        <v>-307</v>
      </c>
      <c r="K15" s="1256"/>
      <c r="U15" s="1331"/>
      <c r="V15" s="1331"/>
      <c r="W15" s="1331"/>
      <c r="X15" s="1331"/>
    </row>
    <row r="16" spans="1:24" s="732" customFormat="1" ht="14.25" customHeight="1" x14ac:dyDescent="0.25">
      <c r="A16" s="1257" t="s">
        <v>2309</v>
      </c>
      <c r="B16" s="13">
        <v>738</v>
      </c>
      <c r="C16" s="13">
        <v>105</v>
      </c>
      <c r="D16" s="13">
        <v>843</v>
      </c>
      <c r="E16" s="136"/>
      <c r="F16" s="13">
        <v>2485</v>
      </c>
      <c r="G16" s="13">
        <v>3334</v>
      </c>
      <c r="H16" s="13">
        <v>-849</v>
      </c>
      <c r="I16" s="13">
        <v>-6</v>
      </c>
      <c r="K16" s="1256"/>
      <c r="M16"/>
      <c r="N16"/>
      <c r="O16" s="47"/>
      <c r="P16"/>
      <c r="U16" s="1331"/>
      <c r="V16" s="1331"/>
      <c r="W16" s="1331"/>
      <c r="X16" s="1331"/>
    </row>
    <row r="17" spans="1:250" s="732" customFormat="1" ht="14.25" customHeight="1" x14ac:dyDescent="0.25">
      <c r="A17" s="1257" t="s">
        <v>2310</v>
      </c>
      <c r="B17" s="13">
        <v>1282</v>
      </c>
      <c r="C17" s="13">
        <v>202</v>
      </c>
      <c r="D17" s="13">
        <v>1484</v>
      </c>
      <c r="E17" s="136"/>
      <c r="F17" s="13">
        <v>2821</v>
      </c>
      <c r="G17" s="13">
        <v>3112</v>
      </c>
      <c r="H17" s="13">
        <v>-291</v>
      </c>
      <c r="I17" s="13">
        <v>1193</v>
      </c>
      <c r="K17" s="1256"/>
      <c r="M17"/>
      <c r="N17"/>
      <c r="O17" s="47"/>
      <c r="P17"/>
      <c r="U17" s="1331"/>
      <c r="V17" s="1331"/>
      <c r="W17" s="1331"/>
      <c r="X17" s="1331"/>
    </row>
    <row r="18" spans="1:250" s="732" customFormat="1" ht="14.25" customHeight="1" x14ac:dyDescent="0.25">
      <c r="A18" s="1257" t="s">
        <v>56</v>
      </c>
      <c r="B18" s="13">
        <v>1723</v>
      </c>
      <c r="C18" s="13">
        <v>193</v>
      </c>
      <c r="D18" s="13">
        <v>1916</v>
      </c>
      <c r="E18" s="136"/>
      <c r="F18" s="13">
        <v>2522</v>
      </c>
      <c r="G18" s="13">
        <v>3058</v>
      </c>
      <c r="H18" s="13">
        <v>-536</v>
      </c>
      <c r="I18" s="13">
        <v>1380</v>
      </c>
      <c r="K18" s="1256"/>
      <c r="M18"/>
      <c r="N18"/>
      <c r="O18" s="47"/>
      <c r="P18"/>
      <c r="U18" s="1331"/>
      <c r="V18" s="1331"/>
      <c r="W18" s="1331"/>
      <c r="X18" s="1331"/>
    </row>
    <row r="19" spans="1:250" s="732" customFormat="1" ht="14.25" customHeight="1" x14ac:dyDescent="0.25">
      <c r="A19" s="1257" t="s">
        <v>2311</v>
      </c>
      <c r="B19" s="13">
        <v>1792</v>
      </c>
      <c r="C19" s="13">
        <v>116</v>
      </c>
      <c r="D19" s="13">
        <v>1908</v>
      </c>
      <c r="E19" s="136"/>
      <c r="F19" s="13">
        <v>2709</v>
      </c>
      <c r="G19" s="13">
        <v>2649</v>
      </c>
      <c r="H19" s="13">
        <v>60</v>
      </c>
      <c r="I19" s="13">
        <v>1968</v>
      </c>
      <c r="K19" s="1256"/>
      <c r="M19"/>
      <c r="N19"/>
      <c r="O19" s="47"/>
      <c r="P19"/>
      <c r="U19" s="1331"/>
      <c r="V19" s="1331"/>
      <c r="W19" s="1331"/>
      <c r="X19" s="1331"/>
    </row>
    <row r="20" spans="1:250" s="732" customFormat="1" ht="14.25" customHeight="1" x14ac:dyDescent="0.25">
      <c r="A20" s="1257" t="s">
        <v>2312</v>
      </c>
      <c r="B20" s="13">
        <v>2611</v>
      </c>
      <c r="C20" s="13">
        <v>108</v>
      </c>
      <c r="D20" s="13">
        <v>2719</v>
      </c>
      <c r="E20" s="136"/>
      <c r="F20" s="13">
        <v>2494</v>
      </c>
      <c r="G20" s="13">
        <v>2704</v>
      </c>
      <c r="H20" s="13">
        <v>-210</v>
      </c>
      <c r="I20" s="13">
        <v>2509</v>
      </c>
      <c r="K20" s="1256"/>
      <c r="M20"/>
      <c r="N20"/>
      <c r="O20" s="47"/>
      <c r="P20"/>
      <c r="U20" s="1331"/>
      <c r="V20" s="1331"/>
      <c r="W20" s="1331"/>
      <c r="X20" s="1331"/>
    </row>
    <row r="21" spans="1:250" s="732" customFormat="1" ht="14.25" customHeight="1" x14ac:dyDescent="0.25">
      <c r="A21" s="1257" t="s">
        <v>2313</v>
      </c>
      <c r="B21" s="13">
        <v>1375</v>
      </c>
      <c r="C21" s="13">
        <v>206</v>
      </c>
      <c r="D21" s="13">
        <v>1581</v>
      </c>
      <c r="E21" s="136"/>
      <c r="F21" s="13">
        <v>2620</v>
      </c>
      <c r="G21" s="13">
        <v>3238</v>
      </c>
      <c r="H21" s="13">
        <v>-618</v>
      </c>
      <c r="I21" s="13">
        <v>963</v>
      </c>
      <c r="K21" s="1256"/>
      <c r="M21"/>
      <c r="N21"/>
      <c r="O21" s="47"/>
      <c r="P21"/>
      <c r="U21" s="1331"/>
      <c r="V21" s="1331"/>
      <c r="W21" s="1331"/>
      <c r="X21" s="1331"/>
    </row>
    <row r="22" spans="1:250" s="732" customFormat="1" ht="14.25" customHeight="1" x14ac:dyDescent="0.25">
      <c r="A22" s="1257" t="s">
        <v>1876</v>
      </c>
      <c r="B22" s="13">
        <v>863</v>
      </c>
      <c r="C22" s="13">
        <v>50</v>
      </c>
      <c r="D22" s="13">
        <v>913</v>
      </c>
      <c r="E22" s="136"/>
      <c r="F22" s="13">
        <v>2294</v>
      </c>
      <c r="G22" s="13">
        <v>3195</v>
      </c>
      <c r="H22" s="13">
        <v>-901</v>
      </c>
      <c r="I22" s="13">
        <v>12</v>
      </c>
      <c r="K22" s="1256"/>
      <c r="M22"/>
      <c r="N22"/>
      <c r="O22" s="47"/>
      <c r="P22"/>
      <c r="U22" s="1331"/>
      <c r="V22" s="1331"/>
      <c r="W22" s="1331"/>
      <c r="X22" s="1331"/>
    </row>
    <row r="23" spans="1:250" s="732" customFormat="1" ht="14.25" customHeight="1" x14ac:dyDescent="0.25">
      <c r="A23" s="1257" t="s">
        <v>1878</v>
      </c>
      <c r="B23" s="13">
        <v>1406</v>
      </c>
      <c r="C23" s="13">
        <v>146</v>
      </c>
      <c r="D23" s="13">
        <v>1552</v>
      </c>
      <c r="E23" s="136"/>
      <c r="F23" s="13">
        <v>2198</v>
      </c>
      <c r="G23" s="13">
        <v>3139</v>
      </c>
      <c r="H23" s="13">
        <v>-941</v>
      </c>
      <c r="I23" s="13">
        <v>611</v>
      </c>
      <c r="K23" s="1256"/>
      <c r="M23"/>
      <c r="N23"/>
      <c r="O23" s="47"/>
      <c r="P23"/>
      <c r="U23" s="1331"/>
      <c r="V23" s="1331"/>
      <c r="W23" s="1331"/>
      <c r="X23" s="1331"/>
    </row>
    <row r="24" spans="1:250" s="184" customFormat="1" ht="14.25" customHeight="1" x14ac:dyDescent="0.25">
      <c r="A24" s="1257" t="s">
        <v>1877</v>
      </c>
      <c r="B24" s="13">
        <v>1341</v>
      </c>
      <c r="C24" s="13">
        <v>137</v>
      </c>
      <c r="D24" s="13">
        <v>1478</v>
      </c>
      <c r="E24" s="136"/>
      <c r="F24" s="13">
        <v>2367</v>
      </c>
      <c r="G24" s="13">
        <v>3049</v>
      </c>
      <c r="H24" s="13">
        <v>-682</v>
      </c>
      <c r="I24" s="13">
        <v>796</v>
      </c>
      <c r="K24" s="1256"/>
      <c r="M24"/>
      <c r="N24"/>
      <c r="O24" s="47"/>
      <c r="P24"/>
      <c r="R24" s="732"/>
      <c r="U24" s="1331"/>
      <c r="V24" s="1331"/>
      <c r="W24" s="1331"/>
      <c r="X24" s="1331"/>
      <c r="Z24" s="732"/>
    </row>
    <row r="25" spans="1:250" s="704" customFormat="1" ht="14.25" customHeight="1" x14ac:dyDescent="0.25">
      <c r="A25" s="1257" t="s">
        <v>1934</v>
      </c>
      <c r="B25" s="13">
        <v>2015</v>
      </c>
      <c r="C25" s="13">
        <v>567</v>
      </c>
      <c r="D25" s="13">
        <v>2582</v>
      </c>
      <c r="E25" s="136"/>
      <c r="F25" s="13">
        <v>2874</v>
      </c>
      <c r="G25" s="13">
        <v>2844</v>
      </c>
      <c r="H25" s="13">
        <v>30</v>
      </c>
      <c r="I25" s="13">
        <v>2612</v>
      </c>
      <c r="K25" s="1256"/>
      <c r="M25"/>
      <c r="N25"/>
      <c r="O25" s="47"/>
      <c r="P25"/>
      <c r="R25" s="732"/>
      <c r="U25" s="1331"/>
      <c r="V25" s="1331"/>
      <c r="W25" s="1331"/>
      <c r="X25" s="1331"/>
      <c r="Z25" s="732"/>
    </row>
    <row r="26" spans="1:250" s="704" customFormat="1" ht="14.25" customHeight="1" x14ac:dyDescent="0.25">
      <c r="A26" s="1257" t="s">
        <v>2150</v>
      </c>
      <c r="B26" s="13">
        <v>2263</v>
      </c>
      <c r="C26" s="13">
        <v>611</v>
      </c>
      <c r="D26" s="13">
        <v>2874</v>
      </c>
      <c r="E26" s="136"/>
      <c r="F26" s="13">
        <v>3124</v>
      </c>
      <c r="G26" s="13">
        <v>2680</v>
      </c>
      <c r="H26" s="13">
        <v>444</v>
      </c>
      <c r="I26" s="13">
        <v>3318</v>
      </c>
      <c r="K26" s="1256"/>
      <c r="M26"/>
      <c r="N26"/>
      <c r="O26" s="47"/>
      <c r="P26"/>
      <c r="R26" s="732"/>
      <c r="U26" s="1331"/>
      <c r="V26" s="1331"/>
      <c r="W26" s="1331"/>
      <c r="X26" s="1331"/>
      <c r="Z26" s="732"/>
    </row>
    <row r="27" spans="1:250" s="704" customFormat="1" ht="14.25" customHeight="1" x14ac:dyDescent="0.25">
      <c r="A27" s="1257" t="s">
        <v>2307</v>
      </c>
      <c r="B27" s="13">
        <v>2102</v>
      </c>
      <c r="C27" s="13">
        <v>788</v>
      </c>
      <c r="D27" s="13">
        <v>2890</v>
      </c>
      <c r="E27" s="136"/>
      <c r="F27" s="13">
        <v>3193</v>
      </c>
      <c r="G27" s="13">
        <v>3016</v>
      </c>
      <c r="H27" s="13">
        <v>177</v>
      </c>
      <c r="I27" s="13">
        <v>3067</v>
      </c>
      <c r="K27" s="1256"/>
      <c r="M27"/>
      <c r="N27"/>
      <c r="O27" s="47"/>
      <c r="P27"/>
      <c r="R27" s="732"/>
      <c r="U27" s="1331"/>
      <c r="V27" s="1331"/>
      <c r="W27" s="1331"/>
      <c r="X27" s="1331"/>
      <c r="Z27" s="732"/>
    </row>
    <row r="28" spans="1:250" s="704" customFormat="1" ht="14.25" customHeight="1" x14ac:dyDescent="0.25">
      <c r="A28" s="1257" t="s">
        <v>2427</v>
      </c>
      <c r="B28" s="13">
        <v>2267</v>
      </c>
      <c r="C28" s="13">
        <v>1018</v>
      </c>
      <c r="D28" s="13">
        <v>3285</v>
      </c>
      <c r="E28" s="136"/>
      <c r="F28" s="13">
        <v>3562</v>
      </c>
      <c r="G28" s="13">
        <v>2900</v>
      </c>
      <c r="H28" s="13">
        <v>662</v>
      </c>
      <c r="I28" s="13">
        <v>3947</v>
      </c>
      <c r="K28" s="1256"/>
      <c r="M28"/>
      <c r="N28"/>
      <c r="O28" s="47"/>
      <c r="P28"/>
      <c r="R28" s="732"/>
      <c r="U28" s="1331"/>
      <c r="V28" s="1331"/>
      <c r="W28" s="1331"/>
      <c r="X28" s="1331"/>
      <c r="Z28" s="732"/>
    </row>
    <row r="29" spans="1:250" s="30" customFormat="1" ht="14.25" customHeight="1" x14ac:dyDescent="0.25">
      <c r="A29" s="1257" t="s">
        <v>2426</v>
      </c>
      <c r="B29" s="13">
        <v>2082</v>
      </c>
      <c r="C29" s="13">
        <v>757</v>
      </c>
      <c r="D29" s="13">
        <v>2839</v>
      </c>
      <c r="E29" s="136"/>
      <c r="F29" s="13">
        <v>3296</v>
      </c>
      <c r="G29" s="13">
        <v>3758</v>
      </c>
      <c r="H29" s="13">
        <v>-462</v>
      </c>
      <c r="I29" s="13">
        <v>2377</v>
      </c>
      <c r="K29" s="1256"/>
      <c r="M29"/>
      <c r="N29"/>
      <c r="O29" s="47"/>
      <c r="P29"/>
      <c r="R29" s="732"/>
      <c r="U29" s="1331"/>
      <c r="V29" s="1331"/>
      <c r="W29" s="1331"/>
      <c r="X29" s="1331"/>
      <c r="Z29" s="732"/>
    </row>
    <row r="30" spans="1:250" ht="13.8" x14ac:dyDescent="0.25">
      <c r="A30" s="26" t="s">
        <v>1326</v>
      </c>
      <c r="O30" s="47"/>
      <c r="R30" s="732"/>
    </row>
    <row r="31" spans="1:250" ht="13.8" x14ac:dyDescent="0.25">
      <c r="A31" s="26" t="s">
        <v>1737</v>
      </c>
      <c r="O31" s="47"/>
      <c r="R31" s="732"/>
    </row>
    <row r="32" spans="1:250" ht="13.8" x14ac:dyDescent="0.25">
      <c r="A32" s="1162" t="s">
        <v>2141</v>
      </c>
      <c r="B32" s="10"/>
      <c r="C32" s="10"/>
      <c r="D32" s="10"/>
      <c r="E32" s="10"/>
      <c r="F32" s="10"/>
      <c r="G32" s="10"/>
      <c r="H32" s="10"/>
      <c r="I32" s="10"/>
      <c r="J32" s="10"/>
      <c r="K32" s="10"/>
      <c r="L32" s="10"/>
      <c r="O32" s="47"/>
      <c r="Q32" s="10"/>
      <c r="R32" s="732"/>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c r="BO32" s="10"/>
      <c r="BP32" s="10"/>
      <c r="BQ32" s="10"/>
      <c r="BR32" s="10"/>
      <c r="BS32" s="10"/>
      <c r="BT32" s="10"/>
      <c r="BU32" s="10"/>
      <c r="BV32" s="10"/>
      <c r="BW32" s="10"/>
      <c r="BX32" s="10"/>
      <c r="BY32" s="10"/>
      <c r="BZ32" s="10"/>
      <c r="CA32" s="10"/>
      <c r="CB32" s="10"/>
      <c r="CC32" s="10"/>
      <c r="CD32" s="10"/>
      <c r="CE32" s="10"/>
      <c r="CF32" s="10"/>
      <c r="CG32" s="10"/>
      <c r="CH32" s="10"/>
      <c r="CI32" s="10"/>
      <c r="CJ32" s="10"/>
      <c r="CK32" s="10"/>
      <c r="CL32" s="10"/>
      <c r="CM32" s="10"/>
      <c r="CN32" s="10"/>
      <c r="CO32" s="10"/>
      <c r="CP32" s="10"/>
      <c r="CQ32" s="10"/>
      <c r="CR32" s="10"/>
      <c r="CS32" s="10"/>
      <c r="CT32" s="10"/>
      <c r="CU32" s="10"/>
      <c r="CV32" s="10"/>
      <c r="CW32" s="10"/>
      <c r="CX32" s="10"/>
      <c r="CY32" s="10"/>
      <c r="CZ32" s="10"/>
      <c r="DA32" s="10"/>
      <c r="DB32" s="10"/>
      <c r="DC32" s="10"/>
      <c r="DD32" s="10"/>
      <c r="DE32" s="10"/>
      <c r="DF32" s="10"/>
      <c r="DG32" s="10"/>
      <c r="DH32" s="10"/>
      <c r="DI32" s="10"/>
      <c r="DJ32" s="10"/>
      <c r="DK32" s="10"/>
      <c r="DL32" s="10"/>
      <c r="DM32" s="10"/>
      <c r="DN32" s="10"/>
      <c r="DO32" s="10"/>
      <c r="DP32" s="10"/>
      <c r="DQ32" s="10"/>
      <c r="DR32" s="10"/>
      <c r="DS32" s="10"/>
      <c r="DT32" s="10"/>
      <c r="DU32" s="10"/>
      <c r="DV32" s="10"/>
      <c r="DW32" s="10"/>
      <c r="DX32" s="10"/>
      <c r="DY32" s="10"/>
      <c r="DZ32" s="10"/>
      <c r="EA32" s="10"/>
      <c r="EB32" s="10"/>
      <c r="EC32" s="10"/>
      <c r="ED32" s="10"/>
      <c r="EE32" s="10"/>
      <c r="EF32" s="10"/>
      <c r="EG32" s="10"/>
      <c r="EH32" s="10"/>
      <c r="EI32" s="10"/>
      <c r="EJ32" s="10"/>
      <c r="EK32" s="10"/>
      <c r="EL32" s="10"/>
      <c r="EM32" s="10"/>
      <c r="EN32" s="10"/>
      <c r="EO32" s="10"/>
      <c r="EP32" s="10"/>
      <c r="EQ32" s="10"/>
      <c r="ER32" s="10"/>
      <c r="ES32" s="10"/>
      <c r="ET32" s="10"/>
      <c r="EU32" s="10"/>
      <c r="EV32" s="10"/>
      <c r="EW32" s="10"/>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c r="GW32" s="10"/>
      <c r="GX32" s="10"/>
      <c r="GY32" s="10"/>
      <c r="GZ32" s="10"/>
      <c r="HA32" s="10"/>
      <c r="HB32" s="10"/>
      <c r="HC32" s="10"/>
      <c r="HD32" s="10"/>
      <c r="HE32" s="10"/>
      <c r="HF32" s="10"/>
      <c r="HG32" s="10"/>
      <c r="HH32" s="10"/>
      <c r="HI32" s="10"/>
      <c r="HJ32" s="10"/>
      <c r="HK32" s="10"/>
      <c r="HL32" s="10"/>
      <c r="HM32" s="10"/>
      <c r="HN32" s="10"/>
      <c r="HO32" s="10"/>
      <c r="HP32" s="10"/>
      <c r="HQ32" s="10"/>
      <c r="HR32" s="10"/>
      <c r="HS32" s="10"/>
      <c r="HT32" s="10"/>
      <c r="HU32" s="10"/>
      <c r="HV32" s="10"/>
      <c r="HW32" s="10"/>
      <c r="HX32" s="10"/>
      <c r="HY32" s="10"/>
      <c r="HZ32" s="10"/>
      <c r="IA32" s="10"/>
      <c r="IB32" s="10"/>
      <c r="IC32" s="10"/>
      <c r="ID32" s="10"/>
      <c r="IE32" s="10"/>
      <c r="IF32" s="10"/>
      <c r="IG32" s="10"/>
      <c r="IH32" s="10"/>
      <c r="II32" s="10"/>
      <c r="IJ32" s="10"/>
      <c r="IK32" s="10"/>
      <c r="IL32" s="10"/>
      <c r="IM32" s="10"/>
      <c r="IN32" s="10"/>
      <c r="IO32" s="10"/>
      <c r="IP32" s="10"/>
    </row>
    <row r="33" spans="1:18" ht="14.25" customHeight="1" x14ac:dyDescent="0.25">
      <c r="A33" s="26" t="s">
        <v>1171</v>
      </c>
      <c r="O33" s="47"/>
      <c r="R33" s="732"/>
    </row>
    <row r="34" spans="1:18" ht="13.8" x14ac:dyDescent="0.25">
      <c r="A34" s="171"/>
      <c r="O34" s="47"/>
      <c r="R34" s="732"/>
    </row>
    <row r="35" spans="1:18" ht="13.8" x14ac:dyDescent="0.25">
      <c r="A35" s="26"/>
      <c r="O35" s="47"/>
      <c r="R35" s="732"/>
    </row>
    <row r="36" spans="1:18" ht="13.8" x14ac:dyDescent="0.25">
      <c r="A36" s="26"/>
      <c r="O36" s="47"/>
      <c r="R36" s="732"/>
    </row>
    <row r="37" spans="1:18" ht="13.8" x14ac:dyDescent="0.25">
      <c r="A37" s="20"/>
      <c r="O37" s="47"/>
      <c r="R37" s="732"/>
    </row>
    <row r="38" spans="1:18" x14ac:dyDescent="0.25">
      <c r="O38" s="47"/>
      <c r="R38" s="732"/>
    </row>
    <row r="39" spans="1:18" x14ac:dyDescent="0.25">
      <c r="O39" s="47"/>
      <c r="R39" s="732"/>
    </row>
    <row r="40" spans="1:18" x14ac:dyDescent="0.25">
      <c r="O40" s="47"/>
      <c r="R40" s="732"/>
    </row>
    <row r="41" spans="1:18" x14ac:dyDescent="0.25">
      <c r="O41" s="47"/>
      <c r="R41" s="732"/>
    </row>
    <row r="42" spans="1:18" x14ac:dyDescent="0.25">
      <c r="O42" s="47"/>
      <c r="R42" s="732"/>
    </row>
    <row r="43" spans="1:18" x14ac:dyDescent="0.25">
      <c r="O43" s="47"/>
      <c r="R43" s="732"/>
    </row>
    <row r="44" spans="1:18" x14ac:dyDescent="0.25">
      <c r="O44" s="47"/>
      <c r="R44" s="732"/>
    </row>
    <row r="45" spans="1:18" x14ac:dyDescent="0.25">
      <c r="O45" s="47"/>
      <c r="R45" s="732"/>
    </row>
    <row r="46" spans="1:18" x14ac:dyDescent="0.25">
      <c r="O46" s="47"/>
      <c r="R46" s="732"/>
    </row>
    <row r="47" spans="1:18" x14ac:dyDescent="0.25">
      <c r="R47" s="732"/>
    </row>
    <row r="49" spans="1:9" ht="13.8" x14ac:dyDescent="0.25">
      <c r="A49" s="137"/>
      <c r="B49" s="137"/>
      <c r="C49" s="137"/>
      <c r="D49" s="137"/>
      <c r="E49" s="137"/>
      <c r="F49" s="137"/>
      <c r="G49" s="137"/>
      <c r="H49" s="137"/>
      <c r="I49" s="137"/>
    </row>
    <row r="58" spans="1:9" ht="13.8" x14ac:dyDescent="0.25">
      <c r="A58" s="1455" t="s">
        <v>1665</v>
      </c>
      <c r="B58" s="1455"/>
      <c r="C58" s="1455"/>
      <c r="D58" s="1455"/>
      <c r="E58" s="1455"/>
      <c r="F58" s="1455"/>
      <c r="G58" s="1455"/>
      <c r="H58" s="1455"/>
      <c r="I58" s="1455"/>
    </row>
    <row r="59" spans="1:9" ht="13.8" x14ac:dyDescent="0.25">
      <c r="A59" s="1454" t="s">
        <v>2151</v>
      </c>
      <c r="B59" s="1454"/>
      <c r="C59" s="1454"/>
      <c r="D59" s="1454"/>
      <c r="E59" s="1454"/>
      <c r="F59" s="1454"/>
      <c r="G59" s="1454"/>
      <c r="H59" s="1454"/>
      <c r="I59" s="1454"/>
    </row>
    <row r="60" spans="1:9" ht="13.8" x14ac:dyDescent="0.25">
      <c r="A60" s="1454" t="s">
        <v>2152</v>
      </c>
      <c r="B60" s="1454"/>
      <c r="C60" s="1454"/>
      <c r="D60" s="1454"/>
      <c r="E60" s="1454"/>
      <c r="F60" s="1454"/>
      <c r="G60" s="1454"/>
      <c r="H60" s="1454"/>
      <c r="I60" s="1454"/>
    </row>
  </sheetData>
  <customSheetViews>
    <customSheetView guid="{9014CDA8-C3FC-41E6-A045-DAEFC55B82B1}" showPageBreaks="1" fitToPage="1" printArea="1" topLeftCell="A22">
      <selection activeCell="A4" sqref="A4:I4"/>
      <pageMargins left="0.75" right="0.75" top="1" bottom="1" header="0.5" footer="0.5"/>
      <printOptions horizontalCentered="1"/>
      <pageSetup scale="86" firstPageNumber="33" orientation="portrait" verticalDpi="300" r:id="rId1"/>
      <headerFooter alignWithMargins="0">
        <oddFooter>&amp;C&amp;P</oddFooter>
      </headerFooter>
    </customSheetView>
    <customSheetView guid="{F67F5823-51D5-4D47-B100-5B47C1E6BCB9}" showPageBreaks="1" fitToPage="1" printArea="1">
      <selection activeCell="A63" sqref="A63"/>
      <pageMargins left="0.75" right="0.75" top="1" bottom="1" header="0.5" footer="0.5"/>
      <printOptions horizontalCentered="1"/>
      <pageSetup scale="85" firstPageNumber="33" orientation="portrait" verticalDpi="300" r:id="rId2"/>
      <headerFooter alignWithMargins="0">
        <oddFooter>&amp;C&amp;P</oddFooter>
      </headerFooter>
    </customSheetView>
  </customSheetViews>
  <mergeCells count="8">
    <mergeCell ref="A59:I59"/>
    <mergeCell ref="A60:I60"/>
    <mergeCell ref="A58:I58"/>
    <mergeCell ref="F7:H7"/>
    <mergeCell ref="A1:I1"/>
    <mergeCell ref="A3:I3"/>
    <mergeCell ref="A4:I4"/>
    <mergeCell ref="B7:D7"/>
  </mergeCells>
  <phoneticPr fontId="0" type="noConversion"/>
  <hyperlinks>
    <hyperlink ref="A59" r:id="rId3" display="Table 051-0011 - International migrants, by age group and sex, Canada, provinces, and territories, annual (persons)" xr:uid="{00000000-0004-0000-0400-000000000000}"/>
    <hyperlink ref="A60" r:id="rId4" display="Table 051-0012 - Interprovincial migrants, by age group and sex, Canada, provinces and territories, annual (persons)" xr:uid="{00000000-0004-0000-0400-000001000000}"/>
    <hyperlink ref="A59:I59" r:id="rId5" display="Table 051-0011 - International migrants, by age group and sex, Canada, provinces, and territories, annual (persons)" xr:uid="{00000000-0004-0000-0400-000002000000}"/>
    <hyperlink ref="A60:I60" r:id="rId6" display="Table 051-0012 - Interprovincial migrants, by age group and sex, Canada, provinces and territories, annual (persons)" xr:uid="{00000000-0004-0000-0400-000003000000}"/>
  </hyperlinks>
  <printOptions horizontalCentered="1"/>
  <pageMargins left="0.74803149606299202" right="0.74803149606299202" top="0.98425196850393704" bottom="0.98425196850393704" header="0.511811023622047" footer="0.511811023622047"/>
  <pageSetup scale="86" firstPageNumber="27" orientation="portrait" useFirstPageNumber="1" r:id="rId7"/>
  <headerFooter alignWithMargins="0"/>
  <drawing r:id="rId8"/>
  <legacyDrawingHF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indexed="45"/>
    <pageSetUpPr fitToPage="1"/>
  </sheetPr>
  <dimension ref="A1:IV60"/>
  <sheetViews>
    <sheetView zoomScaleNormal="100" workbookViewId="0">
      <selection sqref="A1:L1"/>
    </sheetView>
  </sheetViews>
  <sheetFormatPr defaultRowHeight="13.2" x14ac:dyDescent="0.25"/>
  <cols>
    <col min="1" max="1" width="13.88671875" customWidth="1"/>
    <col min="2" max="3" width="10.88671875" bestFit="1" customWidth="1"/>
    <col min="4" max="4" width="11.33203125" bestFit="1" customWidth="1"/>
    <col min="5" max="5" width="1.88671875" customWidth="1"/>
    <col min="6" max="6" width="10.44140625" bestFit="1" customWidth="1"/>
    <col min="7" max="7" width="10.6640625" bestFit="1" customWidth="1"/>
    <col min="8" max="8" width="11.33203125" bestFit="1" customWidth="1"/>
    <col min="9" max="9" width="1.88671875" customWidth="1"/>
    <col min="10" max="10" width="10.44140625" bestFit="1" customWidth="1"/>
    <col min="11" max="11" width="10.6640625" bestFit="1" customWidth="1"/>
    <col min="12" max="12" width="11.88671875" bestFit="1" customWidth="1"/>
  </cols>
  <sheetData>
    <row r="1" spans="1:13" ht="17.399999999999999" x14ac:dyDescent="0.3">
      <c r="A1" s="1451" t="s">
        <v>1</v>
      </c>
      <c r="B1" s="1451"/>
      <c r="C1" s="1451"/>
      <c r="D1" s="1451"/>
      <c r="E1" s="1451"/>
      <c r="F1" s="1451"/>
      <c r="G1" s="1451"/>
      <c r="H1" s="1451"/>
      <c r="I1" s="1451"/>
      <c r="J1" s="1451"/>
      <c r="K1" s="1451"/>
      <c r="L1" s="1451"/>
    </row>
    <row r="2" spans="1:13" ht="17.399999999999999" x14ac:dyDescent="0.3">
      <c r="A2" s="29"/>
      <c r="B2" s="30"/>
      <c r="C2" s="30"/>
      <c r="D2" s="30"/>
      <c r="E2" s="30"/>
      <c r="F2" s="30"/>
      <c r="G2" s="30"/>
      <c r="H2" s="30"/>
      <c r="I2" s="30"/>
      <c r="J2" s="30"/>
      <c r="K2" s="30"/>
      <c r="L2" s="30"/>
    </row>
    <row r="3" spans="1:13" ht="17.399999999999999" x14ac:dyDescent="0.3">
      <c r="A3" s="1452" t="s">
        <v>2428</v>
      </c>
      <c r="B3" s="1452"/>
      <c r="C3" s="1452"/>
      <c r="D3" s="1452"/>
      <c r="E3" s="1452"/>
      <c r="F3" s="1452"/>
      <c r="G3" s="1452"/>
      <c r="H3" s="1452"/>
      <c r="I3" s="1452"/>
      <c r="J3" s="1452"/>
      <c r="K3" s="1452"/>
      <c r="L3" s="1452"/>
    </row>
    <row r="4" spans="1:13" ht="17.399999999999999" x14ac:dyDescent="0.3">
      <c r="A4" s="1452" t="s">
        <v>440</v>
      </c>
      <c r="B4" s="1452"/>
      <c r="C4" s="1452"/>
      <c r="D4" s="1452"/>
      <c r="E4" s="1452"/>
      <c r="F4" s="1452"/>
      <c r="G4" s="1452"/>
      <c r="H4" s="1452"/>
      <c r="I4" s="1452"/>
      <c r="J4" s="1452"/>
      <c r="K4" s="1452"/>
      <c r="L4" s="1452"/>
    </row>
    <row r="5" spans="1:13" ht="12.75" customHeight="1" x14ac:dyDescent="0.3">
      <c r="A5" s="15"/>
      <c r="B5" s="15"/>
      <c r="C5" s="15"/>
      <c r="D5" s="15"/>
      <c r="E5" s="15"/>
      <c r="F5" s="15"/>
      <c r="G5" s="15"/>
      <c r="H5" s="15"/>
      <c r="I5" s="15"/>
      <c r="J5" s="15"/>
      <c r="K5" s="15"/>
      <c r="L5" s="15"/>
    </row>
    <row r="6" spans="1:13" ht="12.75" customHeight="1" x14ac:dyDescent="0.25"/>
    <row r="7" spans="1:13" s="28" customFormat="1" ht="16.5" customHeight="1" x14ac:dyDescent="0.3">
      <c r="B7" s="1459" t="s">
        <v>2302</v>
      </c>
      <c r="C7" s="1459"/>
      <c r="D7" s="1459"/>
      <c r="E7" s="16"/>
      <c r="F7" s="1459" t="s">
        <v>2414</v>
      </c>
      <c r="G7" s="1459"/>
      <c r="H7" s="1459"/>
      <c r="J7" s="1459" t="s">
        <v>2413</v>
      </c>
      <c r="K7" s="1459"/>
      <c r="L7" s="1459"/>
    </row>
    <row r="8" spans="1:13" s="28" customFormat="1" ht="4.5" customHeight="1" thickBot="1" x14ac:dyDescent="0.35">
      <c r="B8" s="22"/>
      <c r="C8" s="22"/>
      <c r="D8" s="22"/>
      <c r="E8" s="16"/>
      <c r="F8" s="22"/>
      <c r="G8" s="22"/>
      <c r="H8" s="22"/>
      <c r="J8" s="22"/>
      <c r="K8" s="22"/>
      <c r="L8" s="22"/>
    </row>
    <row r="9" spans="1:13" s="28" customFormat="1" ht="4.5" customHeight="1" x14ac:dyDescent="0.3">
      <c r="B9" s="16"/>
      <c r="C9" s="16"/>
      <c r="D9" s="16"/>
      <c r="E9" s="16"/>
      <c r="F9" s="16"/>
      <c r="G9" s="16"/>
      <c r="H9" s="16"/>
      <c r="J9" s="16"/>
      <c r="K9" s="16"/>
      <c r="L9" s="16"/>
    </row>
    <row r="10" spans="1:13" s="16" customFormat="1" ht="15.6" x14ac:dyDescent="0.3">
      <c r="A10" s="11" t="s">
        <v>368</v>
      </c>
      <c r="B10" s="794" t="s">
        <v>1073</v>
      </c>
      <c r="C10" s="794" t="s">
        <v>553</v>
      </c>
      <c r="D10" s="794" t="s">
        <v>369</v>
      </c>
      <c r="E10" s="794"/>
      <c r="F10" s="794" t="s">
        <v>1073</v>
      </c>
      <c r="G10" s="794" t="s">
        <v>553</v>
      </c>
      <c r="H10" s="794" t="s">
        <v>369</v>
      </c>
      <c r="I10" s="794"/>
      <c r="J10" s="794" t="s">
        <v>1073</v>
      </c>
      <c r="K10" s="794" t="s">
        <v>553</v>
      </c>
      <c r="L10" s="794" t="s">
        <v>369</v>
      </c>
    </row>
    <row r="11" spans="1:13" ht="4.5" customHeight="1" thickBot="1" x14ac:dyDescent="0.3">
      <c r="A11" s="17"/>
      <c r="B11" s="18"/>
      <c r="C11" s="18"/>
      <c r="D11" s="18"/>
      <c r="E11" s="18"/>
      <c r="F11" s="18"/>
      <c r="G11" s="18"/>
      <c r="H11" s="18"/>
      <c r="J11" s="18"/>
      <c r="K11" s="18"/>
      <c r="L11" s="18"/>
    </row>
    <row r="12" spans="1:13" ht="4.5" customHeight="1" x14ac:dyDescent="0.25">
      <c r="A12" s="2"/>
      <c r="B12" s="14"/>
      <c r="C12" s="14"/>
      <c r="D12" s="14"/>
      <c r="E12" s="14"/>
      <c r="F12" s="14"/>
      <c r="G12" s="14"/>
      <c r="H12" s="14"/>
      <c r="J12" s="14"/>
      <c r="K12" s="14"/>
      <c r="L12" s="14"/>
    </row>
    <row r="13" spans="1:13" s="34" customFormat="1" ht="13.8" x14ac:dyDescent="0.25">
      <c r="A13" s="61" t="s">
        <v>369</v>
      </c>
      <c r="B13" s="62">
        <v>75335</v>
      </c>
      <c r="C13" s="62">
        <v>78061</v>
      </c>
      <c r="D13" s="62">
        <v>153396</v>
      </c>
      <c r="E13" s="63"/>
      <c r="F13" s="62">
        <v>77459</v>
      </c>
      <c r="G13" s="62">
        <v>79803</v>
      </c>
      <c r="H13" s="62">
        <v>157262</v>
      </c>
      <c r="J13" s="62">
        <v>78508</v>
      </c>
      <c r="K13" s="62">
        <v>81117</v>
      </c>
      <c r="L13" s="62">
        <v>159625</v>
      </c>
      <c r="M13" s="409"/>
    </row>
    <row r="14" spans="1:13" x14ac:dyDescent="0.25">
      <c r="A14" s="2"/>
      <c r="B14" s="169"/>
      <c r="C14" s="169"/>
      <c r="D14" s="169"/>
      <c r="E14" s="169"/>
      <c r="F14" s="169"/>
      <c r="G14" s="169"/>
      <c r="H14" s="169"/>
      <c r="J14" s="169"/>
      <c r="K14" s="169"/>
      <c r="L14" s="169"/>
    </row>
    <row r="15" spans="1:13" ht="13.8" x14ac:dyDescent="0.25">
      <c r="A15" s="10" t="s">
        <v>452</v>
      </c>
      <c r="B15" s="36">
        <v>3892</v>
      </c>
      <c r="C15" s="36">
        <v>3472</v>
      </c>
      <c r="D15" s="64">
        <v>7364</v>
      </c>
      <c r="E15" s="130"/>
      <c r="F15" s="36">
        <v>3867</v>
      </c>
      <c r="G15" s="36">
        <v>3434</v>
      </c>
      <c r="H15" s="64">
        <v>7301</v>
      </c>
      <c r="I15" s="26"/>
      <c r="J15" s="36">
        <v>3780</v>
      </c>
      <c r="K15" s="36">
        <v>3419</v>
      </c>
      <c r="L15" s="64">
        <v>7199</v>
      </c>
      <c r="M15" s="31"/>
    </row>
    <row r="16" spans="1:13" ht="13.8" x14ac:dyDescent="0.25">
      <c r="A16" s="10" t="s">
        <v>453</v>
      </c>
      <c r="B16" s="36">
        <v>4113</v>
      </c>
      <c r="C16" s="36">
        <v>4123</v>
      </c>
      <c r="D16" s="64">
        <v>8236</v>
      </c>
      <c r="E16" s="130"/>
      <c r="F16" s="36">
        <v>4162</v>
      </c>
      <c r="G16" s="36">
        <v>4158</v>
      </c>
      <c r="H16" s="64">
        <v>8320</v>
      </c>
      <c r="I16" s="26"/>
      <c r="J16" s="36">
        <v>4195</v>
      </c>
      <c r="K16" s="36">
        <v>4053</v>
      </c>
      <c r="L16" s="64">
        <v>8248</v>
      </c>
      <c r="M16" s="31"/>
    </row>
    <row r="17" spans="1:13" ht="13.8" x14ac:dyDescent="0.25">
      <c r="A17" s="10" t="s">
        <v>370</v>
      </c>
      <c r="B17" s="36">
        <v>4266</v>
      </c>
      <c r="C17" s="36">
        <v>4207</v>
      </c>
      <c r="D17" s="64">
        <v>8473</v>
      </c>
      <c r="E17" s="130"/>
      <c r="F17" s="36">
        <v>4431</v>
      </c>
      <c r="G17" s="36">
        <v>4336</v>
      </c>
      <c r="H17" s="64">
        <v>8767</v>
      </c>
      <c r="I17" s="26"/>
      <c r="J17" s="36">
        <v>4481</v>
      </c>
      <c r="K17" s="36">
        <v>4485</v>
      </c>
      <c r="L17" s="64">
        <v>8966</v>
      </c>
      <c r="M17" s="31"/>
    </row>
    <row r="18" spans="1:13" ht="13.8" x14ac:dyDescent="0.25">
      <c r="A18" s="10" t="s">
        <v>371</v>
      </c>
      <c r="B18" s="36">
        <v>4569</v>
      </c>
      <c r="C18" s="36">
        <v>4436</v>
      </c>
      <c r="D18" s="64">
        <v>9005</v>
      </c>
      <c r="E18" s="130"/>
      <c r="F18" s="36">
        <v>4708</v>
      </c>
      <c r="G18" s="36">
        <v>4505</v>
      </c>
      <c r="H18" s="64">
        <v>9213</v>
      </c>
      <c r="I18" s="26"/>
      <c r="J18" s="36">
        <v>4737</v>
      </c>
      <c r="K18" s="36">
        <v>4603</v>
      </c>
      <c r="L18" s="64">
        <v>9340</v>
      </c>
      <c r="M18" s="31"/>
    </row>
    <row r="19" spans="1:13" ht="13.8" x14ac:dyDescent="0.25">
      <c r="A19" s="10" t="s">
        <v>372</v>
      </c>
      <c r="B19" s="36">
        <v>5315</v>
      </c>
      <c r="C19" s="36">
        <v>4817</v>
      </c>
      <c r="D19" s="64">
        <v>10132</v>
      </c>
      <c r="E19" s="130"/>
      <c r="F19" s="36">
        <v>5957</v>
      </c>
      <c r="G19" s="36">
        <v>5114</v>
      </c>
      <c r="H19" s="64">
        <v>11071</v>
      </c>
      <c r="I19" s="26"/>
      <c r="J19" s="36">
        <v>6212</v>
      </c>
      <c r="K19" s="36">
        <v>5365</v>
      </c>
      <c r="L19" s="64">
        <v>11577</v>
      </c>
      <c r="M19" s="31"/>
    </row>
    <row r="20" spans="1:13" ht="13.8" x14ac:dyDescent="0.25">
      <c r="A20" s="10" t="s">
        <v>373</v>
      </c>
      <c r="B20" s="36">
        <v>4796</v>
      </c>
      <c r="C20" s="36">
        <v>4437</v>
      </c>
      <c r="D20" s="64">
        <v>9233</v>
      </c>
      <c r="E20" s="130"/>
      <c r="F20" s="36">
        <v>5165</v>
      </c>
      <c r="G20" s="36">
        <v>4682</v>
      </c>
      <c r="H20" s="64">
        <v>9847</v>
      </c>
      <c r="I20" s="26"/>
      <c r="J20" s="36">
        <v>5430</v>
      </c>
      <c r="K20" s="36">
        <v>4891</v>
      </c>
      <c r="L20" s="64">
        <v>10321</v>
      </c>
      <c r="M20" s="31"/>
    </row>
    <row r="21" spans="1:13" ht="13.8" x14ac:dyDescent="0.25">
      <c r="A21" s="10" t="s">
        <v>374</v>
      </c>
      <c r="B21" s="36">
        <v>4266</v>
      </c>
      <c r="C21" s="36">
        <v>4402</v>
      </c>
      <c r="D21" s="64">
        <v>8668</v>
      </c>
      <c r="E21" s="130"/>
      <c r="F21" s="36">
        <v>4377</v>
      </c>
      <c r="G21" s="36">
        <v>4510</v>
      </c>
      <c r="H21" s="64">
        <v>8887</v>
      </c>
      <c r="I21" s="26"/>
      <c r="J21" s="36">
        <v>4466</v>
      </c>
      <c r="K21" s="36">
        <v>4746</v>
      </c>
      <c r="L21" s="64">
        <v>9212</v>
      </c>
      <c r="M21" s="31"/>
    </row>
    <row r="22" spans="1:13" ht="13.8" x14ac:dyDescent="0.25">
      <c r="A22" s="10" t="s">
        <v>375</v>
      </c>
      <c r="B22" s="36">
        <v>4363</v>
      </c>
      <c r="C22" s="36">
        <v>4721</v>
      </c>
      <c r="D22" s="64">
        <v>9084</v>
      </c>
      <c r="E22" s="130"/>
      <c r="F22" s="36">
        <v>4419</v>
      </c>
      <c r="G22" s="36">
        <v>4819</v>
      </c>
      <c r="H22" s="64">
        <v>9238</v>
      </c>
      <c r="I22" s="26"/>
      <c r="J22" s="36">
        <v>4517</v>
      </c>
      <c r="K22" s="36">
        <v>4797</v>
      </c>
      <c r="L22" s="64">
        <v>9314</v>
      </c>
      <c r="M22" s="31"/>
    </row>
    <row r="23" spans="1:13" ht="13.8" x14ac:dyDescent="0.25">
      <c r="A23" s="10" t="s">
        <v>376</v>
      </c>
      <c r="B23" s="36">
        <v>4530</v>
      </c>
      <c r="C23" s="36">
        <v>4816</v>
      </c>
      <c r="D23" s="64">
        <v>9346</v>
      </c>
      <c r="E23" s="130"/>
      <c r="F23" s="36">
        <v>4593</v>
      </c>
      <c r="G23" s="36">
        <v>4952</v>
      </c>
      <c r="H23" s="64">
        <v>9545</v>
      </c>
      <c r="I23" s="26"/>
      <c r="J23" s="36">
        <v>4621</v>
      </c>
      <c r="K23" s="36">
        <v>4965</v>
      </c>
      <c r="L23" s="64">
        <v>9586</v>
      </c>
      <c r="M23" s="31"/>
    </row>
    <row r="24" spans="1:13" ht="13.8" x14ac:dyDescent="0.25">
      <c r="A24" s="10" t="s">
        <v>377</v>
      </c>
      <c r="B24" s="36">
        <v>5081</v>
      </c>
      <c r="C24" s="36">
        <v>5146</v>
      </c>
      <c r="D24" s="64">
        <v>10227</v>
      </c>
      <c r="E24" s="130"/>
      <c r="F24" s="36">
        <v>5099</v>
      </c>
      <c r="G24" s="36">
        <v>5220</v>
      </c>
      <c r="H24" s="64">
        <v>10319</v>
      </c>
      <c r="I24" s="26"/>
      <c r="J24" s="36">
        <v>5024</v>
      </c>
      <c r="K24" s="36">
        <v>5207</v>
      </c>
      <c r="L24" s="64">
        <v>10231</v>
      </c>
      <c r="M24" s="31"/>
    </row>
    <row r="25" spans="1:13" ht="13.8" x14ac:dyDescent="0.25">
      <c r="A25" s="10" t="s">
        <v>378</v>
      </c>
      <c r="B25" s="36">
        <v>5334</v>
      </c>
      <c r="C25" s="36">
        <v>5491</v>
      </c>
      <c r="D25" s="64">
        <v>10825</v>
      </c>
      <c r="E25" s="130"/>
      <c r="F25" s="36">
        <v>5263</v>
      </c>
      <c r="G25" s="36">
        <v>5306</v>
      </c>
      <c r="H25" s="64">
        <v>10569</v>
      </c>
      <c r="I25" s="26"/>
      <c r="J25" s="36">
        <v>5096</v>
      </c>
      <c r="K25" s="36">
        <v>5223</v>
      </c>
      <c r="L25" s="64">
        <v>10319</v>
      </c>
      <c r="M25" s="31"/>
    </row>
    <row r="26" spans="1:13" ht="13.8" x14ac:dyDescent="0.25">
      <c r="A26" s="10" t="s">
        <v>379</v>
      </c>
      <c r="B26" s="36">
        <v>5729</v>
      </c>
      <c r="C26" s="36">
        <v>6068</v>
      </c>
      <c r="D26" s="64">
        <v>11797</v>
      </c>
      <c r="E26" s="130"/>
      <c r="F26" s="36">
        <v>5782</v>
      </c>
      <c r="G26" s="36">
        <v>6229</v>
      </c>
      <c r="H26" s="64">
        <v>12011</v>
      </c>
      <c r="I26" s="26"/>
      <c r="J26" s="36">
        <v>5833</v>
      </c>
      <c r="K26" s="36">
        <v>6172</v>
      </c>
      <c r="L26" s="64">
        <v>12005</v>
      </c>
      <c r="M26" s="31"/>
    </row>
    <row r="27" spans="1:13" ht="13.8" x14ac:dyDescent="0.25">
      <c r="A27" s="10" t="s">
        <v>380</v>
      </c>
      <c r="B27" s="36">
        <v>5376</v>
      </c>
      <c r="C27" s="36">
        <v>5797</v>
      </c>
      <c r="D27" s="64">
        <v>11173</v>
      </c>
      <c r="E27" s="130"/>
      <c r="F27" s="36">
        <v>5443</v>
      </c>
      <c r="G27" s="36">
        <v>5791</v>
      </c>
      <c r="H27" s="64">
        <v>11234</v>
      </c>
      <c r="I27" s="26"/>
      <c r="J27" s="36">
        <v>5452</v>
      </c>
      <c r="K27" s="36">
        <v>5898</v>
      </c>
      <c r="L27" s="64">
        <v>11350</v>
      </c>
      <c r="M27" s="31"/>
    </row>
    <row r="28" spans="1:13" ht="13.8" x14ac:dyDescent="0.25">
      <c r="A28" s="10" t="s">
        <v>381</v>
      </c>
      <c r="B28" s="36">
        <v>4783</v>
      </c>
      <c r="C28" s="36">
        <v>5082</v>
      </c>
      <c r="D28" s="64">
        <v>9865</v>
      </c>
      <c r="E28" s="130"/>
      <c r="F28" s="36">
        <v>4830</v>
      </c>
      <c r="G28" s="36">
        <v>5176</v>
      </c>
      <c r="H28" s="64">
        <v>10006</v>
      </c>
      <c r="I28" s="26"/>
      <c r="J28" s="36">
        <v>4886</v>
      </c>
      <c r="K28" s="36">
        <v>5230</v>
      </c>
      <c r="L28" s="64">
        <v>10116</v>
      </c>
      <c r="M28" s="31"/>
    </row>
    <row r="29" spans="1:13" ht="13.8" x14ac:dyDescent="0.25">
      <c r="A29" s="10" t="s">
        <v>382</v>
      </c>
      <c r="B29" s="36">
        <v>3988</v>
      </c>
      <c r="C29" s="36">
        <v>4204</v>
      </c>
      <c r="D29" s="64">
        <v>8192</v>
      </c>
      <c r="E29" s="130"/>
      <c r="F29" s="36">
        <v>4211</v>
      </c>
      <c r="G29" s="36">
        <v>4435</v>
      </c>
      <c r="H29" s="64">
        <v>8646</v>
      </c>
      <c r="I29" s="26"/>
      <c r="J29" s="36">
        <v>4435</v>
      </c>
      <c r="K29" s="36">
        <v>4671</v>
      </c>
      <c r="L29" s="64">
        <v>9106</v>
      </c>
      <c r="M29" s="31"/>
    </row>
    <row r="30" spans="1:13" ht="13.8" x14ac:dyDescent="0.25">
      <c r="A30" s="10" t="s">
        <v>383</v>
      </c>
      <c r="B30" s="36">
        <v>2289</v>
      </c>
      <c r="C30" s="36">
        <v>2704</v>
      </c>
      <c r="D30" s="64">
        <v>4993</v>
      </c>
      <c r="E30" s="130"/>
      <c r="F30" s="36">
        <v>2454</v>
      </c>
      <c r="G30" s="36">
        <v>2885</v>
      </c>
      <c r="H30" s="64">
        <v>5339</v>
      </c>
      <c r="I30" s="26"/>
      <c r="J30" s="36">
        <v>2569</v>
      </c>
      <c r="K30" s="36">
        <v>3020</v>
      </c>
      <c r="L30" s="64">
        <v>5589</v>
      </c>
      <c r="M30" s="31"/>
    </row>
    <row r="31" spans="1:13" ht="13.8" x14ac:dyDescent="0.25">
      <c r="A31" s="10" t="s">
        <v>384</v>
      </c>
      <c r="B31" s="36">
        <v>1492</v>
      </c>
      <c r="C31" s="36">
        <v>1987</v>
      </c>
      <c r="D31" s="64">
        <v>3479</v>
      </c>
      <c r="E31" s="130"/>
      <c r="F31" s="36">
        <v>1488</v>
      </c>
      <c r="G31" s="36">
        <v>2060</v>
      </c>
      <c r="H31" s="64">
        <v>3548</v>
      </c>
      <c r="I31" s="26"/>
      <c r="J31" s="36">
        <v>1533</v>
      </c>
      <c r="K31" s="36">
        <v>2108</v>
      </c>
      <c r="L31" s="64">
        <v>3641</v>
      </c>
      <c r="M31" s="31"/>
    </row>
    <row r="32" spans="1:13" ht="13.8" x14ac:dyDescent="0.25">
      <c r="A32" s="10" t="s">
        <v>385</v>
      </c>
      <c r="B32" s="36">
        <v>779</v>
      </c>
      <c r="C32" s="36">
        <v>1279</v>
      </c>
      <c r="D32" s="64">
        <v>2058</v>
      </c>
      <c r="E32" s="130"/>
      <c r="F32" s="36">
        <v>832</v>
      </c>
      <c r="G32" s="36">
        <v>1334</v>
      </c>
      <c r="H32" s="64">
        <v>2166</v>
      </c>
      <c r="I32" s="26"/>
      <c r="J32" s="36">
        <v>840</v>
      </c>
      <c r="K32" s="36">
        <v>1404</v>
      </c>
      <c r="L32" s="64">
        <v>2244</v>
      </c>
      <c r="M32" s="31"/>
    </row>
    <row r="33" spans="1:13" ht="13.8" x14ac:dyDescent="0.25">
      <c r="A33" s="10" t="s">
        <v>454</v>
      </c>
      <c r="B33" s="36">
        <v>374</v>
      </c>
      <c r="C33" s="36">
        <v>872</v>
      </c>
      <c r="D33" s="64">
        <v>1246</v>
      </c>
      <c r="E33" s="130"/>
      <c r="F33" s="36">
        <v>378</v>
      </c>
      <c r="G33" s="36">
        <v>857</v>
      </c>
      <c r="H33" s="64">
        <v>1235</v>
      </c>
      <c r="I33" s="26"/>
      <c r="J33" s="36">
        <v>401</v>
      </c>
      <c r="K33" s="36">
        <v>860</v>
      </c>
      <c r="L33" s="64">
        <v>1261</v>
      </c>
      <c r="M33" s="31"/>
    </row>
    <row r="34" spans="1:13" x14ac:dyDescent="0.25">
      <c r="A34" s="2"/>
      <c r="B34" s="125"/>
      <c r="C34" s="125"/>
      <c r="D34" s="130"/>
      <c r="E34" s="14"/>
      <c r="F34" s="125"/>
      <c r="G34" s="125"/>
      <c r="H34" s="130"/>
      <c r="I34" s="14"/>
    </row>
    <row r="35" spans="1:13" ht="13.5" customHeight="1" x14ac:dyDescent="0.25">
      <c r="A35" s="2"/>
      <c r="B35" s="125"/>
      <c r="C35" s="125"/>
      <c r="D35" s="287"/>
      <c r="E35" s="14"/>
      <c r="F35" s="125"/>
      <c r="G35" s="125"/>
      <c r="H35" s="287"/>
      <c r="I35" s="14"/>
    </row>
    <row r="36" spans="1:13" ht="15.6" x14ac:dyDescent="0.3">
      <c r="A36" s="11" t="s">
        <v>1239</v>
      </c>
      <c r="B36" s="125"/>
      <c r="C36" s="125"/>
      <c r="D36" s="130"/>
      <c r="E36" s="14"/>
      <c r="F36" s="125"/>
      <c r="G36" s="125"/>
      <c r="H36" s="130"/>
      <c r="I36" s="14"/>
    </row>
    <row r="37" spans="1:13" x14ac:dyDescent="0.25">
      <c r="A37" s="2"/>
      <c r="B37" s="125"/>
      <c r="C37" s="125"/>
      <c r="D37" s="130"/>
      <c r="E37" s="14"/>
      <c r="F37" s="125"/>
      <c r="G37" s="125"/>
      <c r="H37" s="130"/>
      <c r="I37" s="14"/>
    </row>
    <row r="38" spans="1:13" ht="13.8" x14ac:dyDescent="0.25">
      <c r="A38" s="10" t="s">
        <v>455</v>
      </c>
      <c r="B38" s="64">
        <v>12271</v>
      </c>
      <c r="C38" s="64">
        <v>11802</v>
      </c>
      <c r="D38" s="64">
        <v>24073</v>
      </c>
      <c r="E38" s="64"/>
      <c r="F38" s="64">
        <v>12460</v>
      </c>
      <c r="G38" s="64">
        <v>11928</v>
      </c>
      <c r="H38" s="64">
        <v>24388</v>
      </c>
      <c r="I38" s="64"/>
      <c r="J38" s="64">
        <v>12456</v>
      </c>
      <c r="K38" s="64">
        <v>11957</v>
      </c>
      <c r="L38" s="64">
        <v>24413</v>
      </c>
      <c r="M38" s="621"/>
    </row>
    <row r="39" spans="1:13" ht="13.8" x14ac:dyDescent="0.25">
      <c r="A39" s="10" t="s">
        <v>1009</v>
      </c>
      <c r="B39" s="64">
        <v>32920</v>
      </c>
      <c r="C39" s="64">
        <v>32775</v>
      </c>
      <c r="D39" s="64">
        <v>65695</v>
      </c>
      <c r="E39" s="64"/>
      <c r="F39" s="64">
        <v>34318</v>
      </c>
      <c r="G39" s="64">
        <v>33802</v>
      </c>
      <c r="H39" s="64">
        <v>68120</v>
      </c>
      <c r="I39" s="64"/>
      <c r="J39" s="64">
        <v>35007</v>
      </c>
      <c r="K39" s="64">
        <v>34574</v>
      </c>
      <c r="L39" s="64">
        <v>69581</v>
      </c>
      <c r="M39" s="621"/>
    </row>
    <row r="40" spans="1:13" ht="13.8" x14ac:dyDescent="0.25">
      <c r="A40" s="10" t="s">
        <v>1035</v>
      </c>
      <c r="B40" s="64">
        <v>16439</v>
      </c>
      <c r="C40" s="64">
        <v>17356</v>
      </c>
      <c r="D40" s="64">
        <v>33795</v>
      </c>
      <c r="E40" s="64"/>
      <c r="F40" s="64">
        <v>16488</v>
      </c>
      <c r="G40" s="64">
        <v>17326</v>
      </c>
      <c r="H40" s="64">
        <v>33814</v>
      </c>
      <c r="I40" s="64"/>
      <c r="J40" s="64">
        <v>16381</v>
      </c>
      <c r="K40" s="64">
        <v>17293</v>
      </c>
      <c r="L40" s="64">
        <v>33674</v>
      </c>
      <c r="M40" s="621"/>
    </row>
    <row r="41" spans="1:13" ht="13.8" x14ac:dyDescent="0.25">
      <c r="A41" s="10" t="s">
        <v>456</v>
      </c>
      <c r="B41" s="64">
        <v>13705</v>
      </c>
      <c r="C41" s="64">
        <v>16128</v>
      </c>
      <c r="D41" s="64">
        <v>29833</v>
      </c>
      <c r="E41" s="64"/>
      <c r="F41" s="64">
        <v>14193</v>
      </c>
      <c r="G41" s="64">
        <v>16747</v>
      </c>
      <c r="H41" s="64">
        <v>30940</v>
      </c>
      <c r="I41" s="64"/>
      <c r="J41" s="64">
        <v>14664</v>
      </c>
      <c r="K41" s="64">
        <v>17293</v>
      </c>
      <c r="L41" s="64">
        <v>31957</v>
      </c>
      <c r="M41" s="621"/>
    </row>
    <row r="42" spans="1:13" x14ac:dyDescent="0.25">
      <c r="B42" s="31"/>
      <c r="C42" s="31"/>
      <c r="D42" s="31"/>
      <c r="E42" s="31"/>
      <c r="F42" s="339"/>
      <c r="G42" s="339"/>
      <c r="H42" s="342"/>
      <c r="I42" s="31"/>
    </row>
    <row r="43" spans="1:13" x14ac:dyDescent="0.25">
      <c r="B43" s="31"/>
      <c r="C43" s="31"/>
      <c r="D43" s="31"/>
      <c r="E43" s="31"/>
      <c r="F43" s="31"/>
      <c r="G43" s="31"/>
      <c r="H43" s="342"/>
      <c r="I43" s="31"/>
    </row>
    <row r="44" spans="1:13" ht="15.6" x14ac:dyDescent="0.3">
      <c r="A44" s="11" t="s">
        <v>409</v>
      </c>
      <c r="B44" s="31"/>
      <c r="C44" s="31"/>
      <c r="D44" s="31"/>
      <c r="E44" s="31"/>
      <c r="F44" s="31"/>
      <c r="G44" s="31"/>
      <c r="H44" s="342"/>
      <c r="I44" s="31"/>
    </row>
    <row r="45" spans="1:13" x14ac:dyDescent="0.25">
      <c r="B45" s="31"/>
      <c r="C45" s="31"/>
      <c r="D45" s="31"/>
      <c r="E45" s="31"/>
      <c r="F45" s="31"/>
      <c r="G45" s="31"/>
      <c r="H45" s="342"/>
      <c r="I45" s="31"/>
    </row>
    <row r="46" spans="1:13" s="26" customFormat="1" ht="13.8" x14ac:dyDescent="0.25">
      <c r="A46" s="10" t="s">
        <v>455</v>
      </c>
      <c r="B46" s="415">
        <v>24.860714358070464</v>
      </c>
      <c r="C46" s="415">
        <v>23.542319123895396</v>
      </c>
      <c r="D46" s="415">
        <v>24.196401648406876</v>
      </c>
      <c r="E46" s="415"/>
      <c r="F46" s="415">
        <v>24.524662441443922</v>
      </c>
      <c r="G46" s="415">
        <v>23.329682365826944</v>
      </c>
      <c r="H46" s="415">
        <v>23.925284988325778</v>
      </c>
      <c r="I46" s="415"/>
      <c r="J46" s="415">
        <v>24.239121974001712</v>
      </c>
      <c r="K46" s="415">
        <v>23.053193745541481</v>
      </c>
      <c r="L46" s="415">
        <v>23.643407098929835</v>
      </c>
    </row>
    <row r="47" spans="1:13" s="26" customFormat="1" ht="14.4" thickBot="1" x14ac:dyDescent="0.3">
      <c r="A47" s="543" t="s">
        <v>456</v>
      </c>
      <c r="B47" s="544">
        <v>27.765959602098906</v>
      </c>
      <c r="C47" s="544">
        <v>32.171710119486946</v>
      </c>
      <c r="D47" s="544">
        <v>29.985928233993363</v>
      </c>
      <c r="E47" s="544"/>
      <c r="F47" s="544">
        <v>27.935676888556472</v>
      </c>
      <c r="G47" s="544">
        <v>32.755046158660619</v>
      </c>
      <c r="H47" s="544">
        <v>30.352973492652108</v>
      </c>
      <c r="I47" s="544"/>
      <c r="J47" s="544">
        <v>28.535844944344984</v>
      </c>
      <c r="K47" s="544">
        <v>33.341045366032354</v>
      </c>
      <c r="L47" s="544">
        <v>30.949590818846545</v>
      </c>
    </row>
    <row r="48" spans="1:13" ht="13.8" x14ac:dyDescent="0.25">
      <c r="A48" s="1253" t="s">
        <v>55</v>
      </c>
      <c r="B48" s="545">
        <v>52.62667396016937</v>
      </c>
      <c r="C48" s="545">
        <v>55.714029243382335</v>
      </c>
      <c r="D48" s="545">
        <v>54.182329882400239</v>
      </c>
      <c r="E48" s="545"/>
      <c r="F48" s="545">
        <v>52.460339330000394</v>
      </c>
      <c r="G48" s="545">
        <v>56.084728524487559</v>
      </c>
      <c r="H48" s="545">
        <v>54.27825848097789</v>
      </c>
      <c r="I48" s="545"/>
      <c r="J48" s="545">
        <v>52.774966918346699</v>
      </c>
      <c r="K48" s="545">
        <v>56.394239111573832</v>
      </c>
      <c r="L48" s="545">
        <v>54.592997917776373</v>
      </c>
    </row>
    <row r="49" spans="1:256" x14ac:dyDescent="0.25">
      <c r="B49" s="31"/>
      <c r="C49" s="31"/>
      <c r="D49" s="31"/>
      <c r="E49" s="31"/>
      <c r="F49" s="31"/>
      <c r="G49" s="31"/>
      <c r="H49" s="31"/>
      <c r="I49" s="31"/>
      <c r="J49" s="31"/>
      <c r="K49" s="31"/>
      <c r="L49" s="31"/>
    </row>
    <row r="50" spans="1:256" ht="13.8" x14ac:dyDescent="0.25">
      <c r="A50" s="26" t="s">
        <v>1326</v>
      </c>
    </row>
    <row r="54" spans="1:256" ht="13.8" x14ac:dyDescent="0.25">
      <c r="A54" s="1166" t="s">
        <v>2143</v>
      </c>
      <c r="B54" s="10"/>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10"/>
      <c r="BB54" s="10"/>
      <c r="BC54" s="10"/>
      <c r="BD54" s="10"/>
      <c r="BE54" s="10"/>
      <c r="BF54" s="10"/>
      <c r="BG54" s="10"/>
      <c r="BH54" s="10"/>
      <c r="BI54" s="10"/>
      <c r="BJ54" s="10"/>
      <c r="BK54" s="10"/>
      <c r="BL54" s="10"/>
      <c r="BM54" s="10"/>
      <c r="BN54" s="10"/>
      <c r="BO54" s="10"/>
      <c r="BP54" s="10"/>
      <c r="BQ54" s="10"/>
      <c r="BR54" s="10"/>
      <c r="BS54" s="10"/>
      <c r="BT54" s="10"/>
      <c r="BU54" s="10"/>
      <c r="BV54" s="10"/>
      <c r="BW54" s="10"/>
      <c r="BX54" s="10"/>
      <c r="BY54" s="10"/>
      <c r="BZ54" s="10"/>
      <c r="CA54" s="10"/>
      <c r="CB54" s="10"/>
      <c r="CC54" s="10"/>
      <c r="CD54" s="10"/>
      <c r="CE54" s="10"/>
      <c r="CF54" s="10"/>
      <c r="CG54" s="10"/>
      <c r="CH54" s="10"/>
      <c r="CI54" s="10"/>
      <c r="CJ54" s="10"/>
      <c r="CK54" s="10"/>
      <c r="CL54" s="10"/>
      <c r="CM54" s="10"/>
      <c r="CN54" s="10"/>
      <c r="CO54" s="10"/>
      <c r="CP54" s="10"/>
      <c r="CQ54" s="10"/>
      <c r="CR54" s="10"/>
      <c r="CS54" s="10"/>
      <c r="CT54" s="10"/>
      <c r="CU54" s="10"/>
      <c r="CV54" s="10"/>
      <c r="CW54" s="10"/>
      <c r="CX54" s="10"/>
      <c r="CY54" s="10"/>
      <c r="CZ54" s="10"/>
      <c r="DA54" s="10"/>
      <c r="DB54" s="10"/>
      <c r="DC54" s="10"/>
      <c r="DD54" s="10"/>
      <c r="DE54" s="10"/>
      <c r="DF54" s="10"/>
      <c r="DG54" s="10"/>
      <c r="DH54" s="10"/>
      <c r="DI54" s="10"/>
      <c r="DJ54" s="10"/>
      <c r="DK54" s="10"/>
      <c r="DL54" s="10"/>
      <c r="DM54" s="10"/>
      <c r="DN54" s="10"/>
      <c r="DO54" s="10"/>
      <c r="DP54" s="10"/>
      <c r="DQ54" s="10"/>
      <c r="DR54" s="10"/>
      <c r="DS54" s="10"/>
      <c r="DT54" s="10"/>
      <c r="DU54" s="10"/>
      <c r="DV54" s="10"/>
      <c r="DW54" s="10"/>
      <c r="DX54" s="10"/>
      <c r="DY54" s="10"/>
      <c r="DZ54" s="10"/>
      <c r="EA54" s="10"/>
      <c r="EB54" s="10"/>
      <c r="EC54" s="10"/>
      <c r="ED54" s="10"/>
      <c r="EE54" s="10"/>
      <c r="EF54" s="10"/>
      <c r="EG54" s="10"/>
      <c r="EH54" s="10"/>
      <c r="EI54" s="10"/>
      <c r="EJ54" s="10"/>
      <c r="EK54" s="10"/>
      <c r="EL54" s="10"/>
      <c r="EM54" s="10"/>
      <c r="EN54" s="10"/>
      <c r="EO54" s="10"/>
      <c r="EP54" s="10"/>
      <c r="EQ54" s="10"/>
      <c r="ER54" s="10"/>
      <c r="ES54" s="10"/>
      <c r="ET54" s="10"/>
      <c r="EU54" s="10"/>
      <c r="EV54" s="10"/>
      <c r="EW54" s="10"/>
      <c r="EX54" s="10"/>
      <c r="EY54" s="10"/>
      <c r="EZ54" s="10"/>
      <c r="FA54" s="10"/>
      <c r="FB54" s="10"/>
      <c r="FC54" s="10"/>
      <c r="FD54" s="10"/>
      <c r="FE54" s="10"/>
      <c r="FF54" s="10"/>
      <c r="FG54" s="10"/>
      <c r="FH54" s="10"/>
      <c r="FI54" s="10"/>
      <c r="FJ54" s="10"/>
      <c r="FK54" s="10"/>
      <c r="FL54" s="10"/>
      <c r="FM54" s="10"/>
      <c r="FN54" s="10"/>
      <c r="FO54" s="10"/>
      <c r="FP54" s="10"/>
      <c r="FQ54" s="10"/>
      <c r="FR54" s="10"/>
      <c r="FS54" s="10"/>
      <c r="FT54" s="10"/>
      <c r="FU54" s="10"/>
      <c r="FV54" s="10"/>
      <c r="FW54" s="10"/>
      <c r="FX54" s="10"/>
      <c r="FY54" s="10"/>
      <c r="FZ54" s="10"/>
      <c r="GA54" s="10"/>
      <c r="GB54" s="10"/>
      <c r="GC54" s="10"/>
      <c r="GD54" s="10"/>
      <c r="GE54" s="10"/>
      <c r="GF54" s="10"/>
      <c r="GG54" s="10"/>
      <c r="GH54" s="10"/>
      <c r="GI54" s="10"/>
      <c r="GJ54" s="10"/>
      <c r="GK54" s="10"/>
      <c r="GL54" s="10"/>
      <c r="GM54" s="10"/>
      <c r="GN54" s="10"/>
      <c r="GO54" s="10"/>
      <c r="GP54" s="10"/>
      <c r="GQ54" s="10"/>
      <c r="GR54" s="10"/>
      <c r="GS54" s="10"/>
      <c r="GT54" s="10"/>
      <c r="GU54" s="10"/>
      <c r="GV54" s="10"/>
      <c r="GW54" s="10"/>
      <c r="GX54" s="10"/>
      <c r="GY54" s="10"/>
      <c r="GZ54" s="10"/>
      <c r="HA54" s="10"/>
      <c r="HB54" s="10"/>
      <c r="HC54" s="10"/>
      <c r="HD54" s="10"/>
      <c r="HE54" s="10"/>
      <c r="HF54" s="10"/>
      <c r="HG54" s="10"/>
      <c r="HH54" s="10"/>
      <c r="HI54" s="10"/>
      <c r="HJ54" s="10"/>
      <c r="HK54" s="10"/>
      <c r="HL54" s="10"/>
      <c r="HM54" s="10"/>
      <c r="HN54" s="10"/>
      <c r="HO54" s="10"/>
      <c r="HP54" s="10"/>
      <c r="HQ54" s="10"/>
      <c r="HR54" s="10"/>
      <c r="HS54" s="10"/>
      <c r="HT54" s="10"/>
      <c r="HU54" s="10"/>
      <c r="HV54" s="10"/>
      <c r="HW54" s="10"/>
      <c r="HX54" s="10"/>
      <c r="HY54" s="10"/>
      <c r="HZ54" s="10"/>
      <c r="IA54" s="10"/>
      <c r="IB54" s="10"/>
      <c r="IC54" s="10"/>
      <c r="ID54" s="10"/>
      <c r="IE54" s="10"/>
      <c r="IF54" s="10"/>
      <c r="IG54" s="10"/>
      <c r="IH54" s="10"/>
      <c r="II54" s="10"/>
      <c r="IJ54" s="10"/>
      <c r="IK54" s="10"/>
      <c r="IL54" s="10"/>
      <c r="IM54" s="10"/>
      <c r="IN54" s="10"/>
      <c r="IO54" s="10"/>
      <c r="IP54" s="10"/>
      <c r="IQ54" s="10"/>
      <c r="IR54" s="10"/>
      <c r="IS54" s="10"/>
      <c r="IT54" s="10"/>
      <c r="IU54" s="10"/>
      <c r="IV54" s="10"/>
    </row>
    <row r="55" spans="1:256" ht="14.25" customHeight="1" x14ac:dyDescent="0.25">
      <c r="A55" s="26"/>
    </row>
    <row r="56" spans="1:256" s="159" customFormat="1" ht="14.4" x14ac:dyDescent="0.3">
      <c r="A56" s="26" t="s">
        <v>1740</v>
      </c>
    </row>
    <row r="57" spans="1:256" s="159" customFormat="1" ht="13.8" x14ac:dyDescent="0.25">
      <c r="A57" s="26" t="s">
        <v>349</v>
      </c>
    </row>
    <row r="58" spans="1:256" s="159" customFormat="1" ht="12.75" customHeight="1" x14ac:dyDescent="0.25"/>
    <row r="59" spans="1:256" ht="18.75" customHeight="1" x14ac:dyDescent="0.25">
      <c r="A59" s="1461" t="s">
        <v>2158</v>
      </c>
      <c r="B59" s="1461"/>
      <c r="C59" s="1461"/>
      <c r="D59" s="1461"/>
      <c r="E59" s="1461"/>
      <c r="F59" s="1461"/>
      <c r="G59" s="1461"/>
      <c r="H59" s="1461"/>
      <c r="I59" s="1461"/>
      <c r="J59" s="1461"/>
      <c r="K59" s="1461"/>
      <c r="L59" s="1461"/>
    </row>
    <row r="60" spans="1:256" ht="13.8" x14ac:dyDescent="0.25">
      <c r="A60" s="159"/>
    </row>
  </sheetData>
  <customSheetViews>
    <customSheetView guid="{9014CDA8-C3FC-41E6-A045-DAEFC55B82B1}" showPageBreaks="1" fitToPage="1" printArea="1">
      <selection activeCell="I40" sqref="I40"/>
      <pageMargins left="0.75" right="0.75" top="1" bottom="1" header="0.5" footer="0.5"/>
      <printOptions horizontalCentered="1"/>
      <pageSetup scale="81" firstPageNumber="33" orientation="portrait" verticalDpi="300" r:id="rId1"/>
      <headerFooter alignWithMargins="0">
        <oddFooter>&amp;C&amp;P</oddFooter>
      </headerFooter>
    </customSheetView>
    <customSheetView guid="{F67F5823-51D5-4D47-B100-5B47C1E6BCB9}" showPageBreaks="1" fitToPage="1" printArea="1">
      <selection sqref="A1:L1"/>
      <pageMargins left="0.75" right="0.75" top="1" bottom="1" header="0.5" footer="0.5"/>
      <printOptions horizontalCentered="1"/>
      <pageSetup scale="82" firstPageNumber="33" orientation="portrait" verticalDpi="300" r:id="rId2"/>
      <headerFooter alignWithMargins="0">
        <oddFooter>&amp;C&amp;P</oddFooter>
      </headerFooter>
    </customSheetView>
  </customSheetViews>
  <mergeCells count="7">
    <mergeCell ref="A59:L59"/>
    <mergeCell ref="B7:D7"/>
    <mergeCell ref="J7:L7"/>
    <mergeCell ref="A1:L1"/>
    <mergeCell ref="A3:L3"/>
    <mergeCell ref="A4:L4"/>
    <mergeCell ref="F7:H7"/>
  </mergeCells>
  <phoneticPr fontId="0" type="noConversion"/>
  <hyperlinks>
    <hyperlink ref="A59:L59" r:id="rId3" display="Source: Statistics Canada. Table 17-10-0005-01 Population estimates on July 1st, by age and sex" xr:uid="{00000000-0004-0000-0500-000000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2">
    <tabColor indexed="45"/>
    <pageSetUpPr fitToPage="1"/>
  </sheetPr>
  <dimension ref="A1:O37"/>
  <sheetViews>
    <sheetView zoomScaleNormal="100" workbookViewId="0">
      <selection activeCell="D31" sqref="D31"/>
    </sheetView>
  </sheetViews>
  <sheetFormatPr defaultRowHeight="13.2" x14ac:dyDescent="0.25"/>
  <cols>
    <col min="1" max="1" width="11" customWidth="1"/>
    <col min="2" max="2" width="14.109375" customWidth="1"/>
    <col min="3" max="3" width="14.109375" bestFit="1" customWidth="1"/>
    <col min="4" max="4" width="14.109375" customWidth="1"/>
    <col min="5" max="8" width="14.33203125" customWidth="1"/>
    <col min="9" max="9" width="10.33203125" customWidth="1"/>
  </cols>
  <sheetData>
    <row r="1" spans="1:15" ht="17.399999999999999" x14ac:dyDescent="0.3">
      <c r="A1" s="1451" t="s">
        <v>1294</v>
      </c>
      <c r="B1" s="1451"/>
      <c r="C1" s="1451"/>
      <c r="D1" s="1451"/>
      <c r="E1" s="1451"/>
      <c r="F1" s="1451"/>
      <c r="G1" s="1451"/>
      <c r="H1" s="1451"/>
      <c r="I1" s="507"/>
      <c r="J1" s="507"/>
    </row>
    <row r="2" spans="1:15" ht="17.399999999999999" x14ac:dyDescent="0.3">
      <c r="A2" s="15"/>
      <c r="B2" s="15"/>
      <c r="C2" s="15"/>
      <c r="D2" s="15"/>
      <c r="E2" s="15"/>
      <c r="F2" s="15"/>
      <c r="G2" s="15"/>
      <c r="H2" s="15"/>
    </row>
    <row r="3" spans="1:15" ht="17.399999999999999" x14ac:dyDescent="0.3">
      <c r="A3" s="1452" t="s">
        <v>1904</v>
      </c>
      <c r="B3" s="1452"/>
      <c r="C3" s="1452"/>
      <c r="D3" s="1452"/>
      <c r="E3" s="1452"/>
      <c r="F3" s="1452"/>
      <c r="G3" s="1452"/>
      <c r="H3" s="1452"/>
    </row>
    <row r="4" spans="1:15" ht="17.399999999999999" x14ac:dyDescent="0.3">
      <c r="A4" s="1452" t="s">
        <v>440</v>
      </c>
      <c r="B4" s="1452"/>
      <c r="C4" s="1452"/>
      <c r="D4" s="1452"/>
      <c r="E4" s="1452"/>
      <c r="F4" s="1452"/>
      <c r="G4" s="1452"/>
      <c r="H4" s="1452"/>
    </row>
    <row r="5" spans="1:15" ht="15.75" customHeight="1" x14ac:dyDescent="0.3">
      <c r="D5" s="15"/>
      <c r="E5" s="524"/>
      <c r="F5" s="523"/>
      <c r="G5" s="523"/>
      <c r="H5" s="523"/>
    </row>
    <row r="6" spans="1:15" ht="12.75" customHeight="1" x14ac:dyDescent="0.3">
      <c r="A6" s="11"/>
      <c r="B6" s="16"/>
      <c r="C6" s="16"/>
      <c r="D6" s="23"/>
      <c r="E6" s="525"/>
      <c r="F6" s="260"/>
      <c r="G6" s="260"/>
      <c r="H6" s="452"/>
    </row>
    <row r="7" spans="1:15" s="16" customFormat="1" ht="16.2" thickBot="1" x14ac:dyDescent="0.35">
      <c r="A7" s="16" t="s">
        <v>1263</v>
      </c>
      <c r="B7" s="16" t="s">
        <v>369</v>
      </c>
      <c r="C7" s="16" t="s">
        <v>944</v>
      </c>
      <c r="E7" s="1462" t="s">
        <v>17</v>
      </c>
      <c r="F7" s="1462"/>
      <c r="G7" s="1462"/>
      <c r="H7" s="1462"/>
    </row>
    <row r="8" spans="1:15" s="16" customFormat="1" ht="15.6" x14ac:dyDescent="0.3">
      <c r="A8" s="16" t="s">
        <v>614</v>
      </c>
      <c r="B8" s="16" t="s">
        <v>1262</v>
      </c>
      <c r="C8" s="16" t="s">
        <v>1054</v>
      </c>
      <c r="E8" s="455" t="s">
        <v>1264</v>
      </c>
      <c r="F8" s="455" t="s">
        <v>1217</v>
      </c>
      <c r="G8" s="455" t="s">
        <v>1216</v>
      </c>
      <c r="H8" s="455" t="s">
        <v>1215</v>
      </c>
    </row>
    <row r="9" spans="1:15" ht="4.5" customHeight="1" thickBot="1" x14ac:dyDescent="0.3">
      <c r="A9" s="24"/>
      <c r="B9" s="18"/>
      <c r="C9" s="18"/>
      <c r="D9" s="352"/>
      <c r="E9" s="526"/>
      <c r="F9" s="526"/>
      <c r="G9" s="526"/>
      <c r="H9" s="526"/>
    </row>
    <row r="10" spans="1:15" ht="4.5" customHeight="1" x14ac:dyDescent="0.25">
      <c r="B10" s="14"/>
      <c r="C10" s="14"/>
      <c r="D10" s="130"/>
      <c r="E10" s="522"/>
      <c r="F10" s="522"/>
      <c r="G10" s="522"/>
      <c r="H10" s="522"/>
    </row>
    <row r="11" spans="1:15" ht="14.25" customHeight="1" x14ac:dyDescent="0.25">
      <c r="A11" s="134">
        <v>1901</v>
      </c>
      <c r="B11" s="21">
        <v>103259</v>
      </c>
      <c r="C11" s="38">
        <v>-5.3</v>
      </c>
      <c r="D11" s="21"/>
      <c r="E11" s="453">
        <v>28619</v>
      </c>
      <c r="F11" s="453">
        <v>34952</v>
      </c>
      <c r="G11" s="453">
        <v>23605</v>
      </c>
      <c r="H11" s="453">
        <v>16083</v>
      </c>
      <c r="I11" s="47"/>
      <c r="O11" s="47"/>
    </row>
    <row r="12" spans="1:15" ht="14.25" customHeight="1" x14ac:dyDescent="0.25">
      <c r="A12" s="134">
        <v>1911</v>
      </c>
      <c r="B12" s="21">
        <v>93728</v>
      </c>
      <c r="C12" s="38">
        <v>-9.2301881676173476</v>
      </c>
      <c r="D12" s="21"/>
      <c r="E12" s="453">
        <v>25783</v>
      </c>
      <c r="F12" s="453">
        <v>31396</v>
      </c>
      <c r="G12" s="453">
        <v>21226</v>
      </c>
      <c r="H12" s="453">
        <v>15323</v>
      </c>
      <c r="I12" s="47"/>
      <c r="O12" s="47"/>
    </row>
    <row r="13" spans="1:15" ht="13.8" x14ac:dyDescent="0.25">
      <c r="A13" s="134">
        <v>1921</v>
      </c>
      <c r="B13" s="21">
        <v>88615</v>
      </c>
      <c r="C13" s="38">
        <v>-5.455146807784228</v>
      </c>
      <c r="D13" s="21"/>
      <c r="E13" s="453">
        <v>23272</v>
      </c>
      <c r="F13" s="453">
        <v>30509</v>
      </c>
      <c r="G13" s="453">
        <v>20957</v>
      </c>
      <c r="H13" s="453">
        <v>13877</v>
      </c>
      <c r="I13" s="47"/>
      <c r="O13" s="47"/>
    </row>
    <row r="14" spans="1:15" ht="13.8" x14ac:dyDescent="0.25">
      <c r="A14" s="134">
        <v>1931</v>
      </c>
      <c r="B14" s="21">
        <v>88038</v>
      </c>
      <c r="C14" s="38">
        <v>-0.6511312983129236</v>
      </c>
      <c r="D14" s="21"/>
      <c r="E14" s="453">
        <v>21534</v>
      </c>
      <c r="F14" s="453">
        <v>31869</v>
      </c>
      <c r="G14" s="453">
        <v>21551</v>
      </c>
      <c r="H14" s="453">
        <v>13084</v>
      </c>
      <c r="I14" s="47"/>
      <c r="O14" s="47"/>
    </row>
    <row r="15" spans="1:15" ht="13.8" x14ac:dyDescent="0.25">
      <c r="A15" s="134">
        <v>1941</v>
      </c>
      <c r="B15" s="21">
        <v>95047</v>
      </c>
      <c r="C15" s="38">
        <v>7.9613348781208071</v>
      </c>
      <c r="D15" s="21"/>
      <c r="E15" s="453">
        <v>21813</v>
      </c>
      <c r="F15" s="453">
        <v>35694</v>
      </c>
      <c r="G15" s="453">
        <v>23584</v>
      </c>
      <c r="H15" s="453">
        <v>13956</v>
      </c>
      <c r="I15" s="47"/>
      <c r="O15" s="47"/>
    </row>
    <row r="16" spans="1:15" ht="13.8" x14ac:dyDescent="0.25">
      <c r="A16" s="134">
        <v>1951</v>
      </c>
      <c r="B16" s="21">
        <v>98429</v>
      </c>
      <c r="C16" s="38">
        <v>3.558239607772995</v>
      </c>
      <c r="D16" s="21"/>
      <c r="E16" s="453">
        <v>20081</v>
      </c>
      <c r="F16" s="453">
        <v>37769</v>
      </c>
      <c r="G16" s="453">
        <v>26517</v>
      </c>
      <c r="H16" s="453">
        <v>14062</v>
      </c>
      <c r="I16" s="47"/>
      <c r="O16" s="47"/>
    </row>
    <row r="17" spans="1:15" ht="13.8" x14ac:dyDescent="0.25">
      <c r="A17" s="134">
        <v>1956</v>
      </c>
      <c r="B17" s="21">
        <v>99285</v>
      </c>
      <c r="C17" s="38">
        <v>0.86966239624501895</v>
      </c>
      <c r="D17" s="21"/>
      <c r="E17" s="453">
        <v>20268</v>
      </c>
      <c r="F17" s="453">
        <v>38989</v>
      </c>
      <c r="G17" s="453">
        <v>26696</v>
      </c>
      <c r="H17" s="453">
        <v>13332</v>
      </c>
      <c r="I17" s="302"/>
      <c r="O17" s="47"/>
    </row>
    <row r="18" spans="1:15" ht="13.8" x14ac:dyDescent="0.25">
      <c r="A18" s="134">
        <v>1961</v>
      </c>
      <c r="B18" s="21">
        <v>104629</v>
      </c>
      <c r="C18" s="38">
        <v>5.3824847660774555</v>
      </c>
      <c r="D18" s="21"/>
      <c r="E18" s="453">
        <v>20564</v>
      </c>
      <c r="F18" s="453">
        <v>41236</v>
      </c>
      <c r="G18" s="453">
        <v>29289</v>
      </c>
      <c r="H18" s="453">
        <v>13540</v>
      </c>
      <c r="I18" s="302"/>
      <c r="O18" s="47"/>
    </row>
    <row r="19" spans="1:15" ht="13.8" x14ac:dyDescent="0.25">
      <c r="A19" s="134">
        <v>1966</v>
      </c>
      <c r="B19" s="21">
        <v>108535</v>
      </c>
      <c r="C19" s="38">
        <v>3.7331906068107212</v>
      </c>
      <c r="D19" s="21"/>
      <c r="E19" s="453">
        <v>20612</v>
      </c>
      <c r="F19" s="453">
        <v>43385</v>
      </c>
      <c r="G19" s="453">
        <v>31623</v>
      </c>
      <c r="H19" s="453">
        <v>12915</v>
      </c>
      <c r="I19" s="302"/>
      <c r="O19" s="47"/>
    </row>
    <row r="20" spans="1:15" ht="13.8" x14ac:dyDescent="0.25">
      <c r="A20" s="134">
        <v>1971</v>
      </c>
      <c r="B20" s="21">
        <v>111641</v>
      </c>
      <c r="C20" s="38">
        <v>2.8617496660063635</v>
      </c>
      <c r="D20" s="21"/>
      <c r="E20" s="453">
        <v>21110</v>
      </c>
      <c r="F20" s="453">
        <v>46678</v>
      </c>
      <c r="G20" s="453">
        <v>30816</v>
      </c>
      <c r="H20" s="453">
        <v>13037</v>
      </c>
      <c r="I20" s="302"/>
      <c r="O20" s="47"/>
    </row>
    <row r="21" spans="1:15" ht="13.8" x14ac:dyDescent="0.25">
      <c r="A21" s="134">
        <v>1976</v>
      </c>
      <c r="B21" s="21">
        <v>118229</v>
      </c>
      <c r="C21" s="38">
        <v>5.9010578550890758</v>
      </c>
      <c r="D21" s="21"/>
      <c r="E21" s="453">
        <v>20505</v>
      </c>
      <c r="F21" s="453">
        <v>51977</v>
      </c>
      <c r="G21" s="453">
        <v>31443</v>
      </c>
      <c r="H21" s="453">
        <v>14304</v>
      </c>
      <c r="I21" s="47"/>
      <c r="O21" s="47"/>
    </row>
    <row r="22" spans="1:15" ht="13.8" x14ac:dyDescent="0.25">
      <c r="A22" s="134">
        <v>1981</v>
      </c>
      <c r="B22" s="21">
        <v>122506</v>
      </c>
      <c r="C22" s="38">
        <v>3.6175557604310349</v>
      </c>
      <c r="D22" s="21"/>
      <c r="E22" s="453">
        <v>18433</v>
      </c>
      <c r="F22" s="453">
        <v>58721</v>
      </c>
      <c r="G22" s="453">
        <v>31044</v>
      </c>
      <c r="H22" s="453">
        <v>14308</v>
      </c>
      <c r="I22" s="302"/>
      <c r="O22" s="47"/>
    </row>
    <row r="23" spans="1:15" ht="13.8" x14ac:dyDescent="0.25">
      <c r="A23" s="134">
        <v>1986</v>
      </c>
      <c r="B23" s="21">
        <v>126646</v>
      </c>
      <c r="C23" s="38">
        <v>3.3794263138132052</v>
      </c>
      <c r="D23" s="21"/>
      <c r="E23" s="453">
        <v>21513</v>
      </c>
      <c r="F23" s="453">
        <v>58892</v>
      </c>
      <c r="G23" s="453">
        <v>31694</v>
      </c>
      <c r="H23" s="453">
        <v>14547</v>
      </c>
      <c r="I23" s="47"/>
      <c r="O23" s="47"/>
    </row>
    <row r="24" spans="1:15" ht="13.8" x14ac:dyDescent="0.25">
      <c r="A24" s="134">
        <v>1991</v>
      </c>
      <c r="B24" s="21">
        <v>129765</v>
      </c>
      <c r="C24" s="38">
        <v>2.4627702414604435</v>
      </c>
      <c r="D24" s="21"/>
      <c r="E24" s="453">
        <v>22016</v>
      </c>
      <c r="F24" s="453">
        <v>62413</v>
      </c>
      <c r="G24" s="453">
        <v>30748</v>
      </c>
      <c r="H24" s="453">
        <v>14588</v>
      </c>
      <c r="I24" s="302"/>
      <c r="O24" s="47"/>
    </row>
    <row r="25" spans="1:15" ht="13.8" x14ac:dyDescent="0.25">
      <c r="A25" s="134">
        <v>1996</v>
      </c>
      <c r="B25" s="21">
        <v>134557</v>
      </c>
      <c r="C25" s="38">
        <v>3.6928293453550642</v>
      </c>
      <c r="D25" s="21"/>
      <c r="E25" s="453">
        <v>21856</v>
      </c>
      <c r="F25" s="453">
        <v>65426</v>
      </c>
      <c r="G25" s="453">
        <v>32729</v>
      </c>
      <c r="H25" s="453">
        <v>14546</v>
      </c>
      <c r="I25" s="47"/>
    </row>
    <row r="26" spans="1:15" ht="13.8" x14ac:dyDescent="0.25">
      <c r="A26" s="134">
        <v>2001</v>
      </c>
      <c r="B26" s="21">
        <v>135294</v>
      </c>
      <c r="C26" s="38">
        <v>0.5477232696923906</v>
      </c>
      <c r="D26" s="21"/>
      <c r="E26" s="453">
        <v>21340</v>
      </c>
      <c r="F26" s="453">
        <v>66696</v>
      </c>
      <c r="G26" s="453">
        <v>32997</v>
      </c>
      <c r="H26" s="453">
        <v>14261</v>
      </c>
      <c r="I26" s="47"/>
    </row>
    <row r="27" spans="1:15" ht="13.8" x14ac:dyDescent="0.25">
      <c r="A27" s="134">
        <v>2006</v>
      </c>
      <c r="B27" s="21">
        <v>135851</v>
      </c>
      <c r="C27" s="38">
        <v>0.411696010170437</v>
      </c>
      <c r="D27" s="21"/>
      <c r="E27" s="453">
        <v>20683</v>
      </c>
      <c r="F27" s="453">
        <v>68104</v>
      </c>
      <c r="G27" s="453">
        <v>33110</v>
      </c>
      <c r="H27" s="453">
        <v>13954</v>
      </c>
      <c r="I27" s="47"/>
      <c r="J27" s="47"/>
    </row>
    <row r="28" spans="1:15" ht="13.8" x14ac:dyDescent="0.25">
      <c r="A28" s="134">
        <v>2011</v>
      </c>
      <c r="B28" s="624">
        <v>140204</v>
      </c>
      <c r="C28" s="623">
        <v>3.2042458281499542</v>
      </c>
      <c r="D28" s="624"/>
      <c r="E28" s="453">
        <v>19983</v>
      </c>
      <c r="F28" s="453">
        <v>73346</v>
      </c>
      <c r="G28" s="453">
        <v>33471</v>
      </c>
      <c r="H28" s="453">
        <v>13404</v>
      </c>
      <c r="I28" s="47"/>
    </row>
    <row r="29" spans="1:15" ht="13.8" x14ac:dyDescent="0.25">
      <c r="A29" s="134">
        <v>2016</v>
      </c>
      <c r="B29" s="979">
        <v>142907</v>
      </c>
      <c r="C29" s="978">
        <v>1.9279050526375796</v>
      </c>
      <c r="D29" s="979"/>
      <c r="E29" s="453">
        <v>19232</v>
      </c>
      <c r="F29" s="453">
        <v>77414</v>
      </c>
      <c r="G29" s="453">
        <v>33386</v>
      </c>
      <c r="H29" s="453">
        <v>12875</v>
      </c>
      <c r="I29" s="47"/>
    </row>
    <row r="30" spans="1:15" ht="13.8" x14ac:dyDescent="0.25">
      <c r="A30" s="26"/>
    </row>
    <row r="31" spans="1:15" ht="13.8" x14ac:dyDescent="0.25">
      <c r="A31" s="137" t="s">
        <v>916</v>
      </c>
      <c r="B31" s="137"/>
      <c r="C31" s="137"/>
      <c r="D31" s="137"/>
      <c r="E31" s="137"/>
      <c r="F31" s="137"/>
      <c r="G31" s="137"/>
      <c r="H31" s="137"/>
    </row>
    <row r="32" spans="1:15" ht="18" customHeight="1" x14ac:dyDescent="0.25">
      <c r="A32" s="704" t="s">
        <v>2007</v>
      </c>
    </row>
    <row r="33" spans="1:9" ht="18" customHeight="1" x14ac:dyDescent="0.3">
      <c r="A33" s="159" t="s">
        <v>915</v>
      </c>
    </row>
    <row r="37" spans="1:9" x14ac:dyDescent="0.25">
      <c r="I37" t="s">
        <v>1164</v>
      </c>
    </row>
  </sheetData>
  <customSheetViews>
    <customSheetView guid="{9014CDA8-C3FC-41E6-A045-DAEFC55B82B1}" showPageBreaks="1" fitToPage="1" printArea="1" topLeftCell="A10">
      <selection activeCell="B11" sqref="B11"/>
      <pageMargins left="0.75" right="0.75" top="1" bottom="1" header="0.5" footer="0.5"/>
      <printOptions horizontalCentered="1"/>
      <pageSetup scale="80"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H1"/>
      <pageMargins left="0.75" right="0.75" top="1" bottom="1" header="0.5" footer="0.5"/>
      <printOptions horizontalCentered="1"/>
      <pageSetup scale="77" firstPageNumber="33" orientation="portrait" horizontalDpi="4294967293" verticalDpi="300" r:id="rId2"/>
      <headerFooter alignWithMargins="0">
        <oddFooter>&amp;C&amp;P</oddFooter>
      </headerFooter>
    </customSheetView>
  </customSheetViews>
  <mergeCells count="4">
    <mergeCell ref="A1:H1"/>
    <mergeCell ref="A3:H3"/>
    <mergeCell ref="A4:H4"/>
    <mergeCell ref="E7:H7"/>
  </mergeCells>
  <phoneticPr fontId="0" type="noConversion"/>
  <printOptions horizontalCentered="1"/>
  <pageMargins left="0.74803149606299202" right="0.74803149606299202" top="0.98425196850393704" bottom="0.98425196850393704" header="0.511811023622047" footer="0.511811023622047"/>
  <pageSetup scale="82" firstPageNumber="27" orientation="portrait" useFirstPageNumber="1" r:id="rId3"/>
  <headerFooter alignWithMargins="0"/>
  <drawing r:id="rId4"/>
  <legacyDrawing r:id="rId5"/>
  <legacyDrawingHF r:id="rId6"/>
  <oleObjects>
    <mc:AlternateContent xmlns:mc="http://schemas.openxmlformats.org/markup-compatibility/2006">
      <mc:Choice Requires="x14">
        <oleObject progId="Imaging.Document" shapeId="75777" r:id="rId7">
          <objectPr defaultSize="0" autoPict="0" r:id="rId8">
            <anchor moveWithCells="1">
              <from>
                <xdr:col>0</xdr:col>
                <xdr:colOff>0</xdr:colOff>
                <xdr:row>33</xdr:row>
                <xdr:rowOff>22860</xdr:rowOff>
              </from>
              <to>
                <xdr:col>8</xdr:col>
                <xdr:colOff>0</xdr:colOff>
                <xdr:row>56</xdr:row>
                <xdr:rowOff>38100</xdr:rowOff>
              </to>
            </anchor>
          </objectPr>
        </oleObject>
      </mc:Choice>
      <mc:Fallback>
        <oleObject progId="Imaging.Document" shapeId="75777" r:id="rId7"/>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5">
    <tabColor indexed="45"/>
    <pageSetUpPr fitToPage="1"/>
  </sheetPr>
  <dimension ref="A1:K54"/>
  <sheetViews>
    <sheetView zoomScaleNormal="100" workbookViewId="0">
      <selection sqref="A1:K1"/>
    </sheetView>
  </sheetViews>
  <sheetFormatPr defaultColWidth="9.109375" defaultRowHeight="13.2" x14ac:dyDescent="0.25"/>
  <cols>
    <col min="1" max="1" width="22" style="81" customWidth="1"/>
    <col min="2" max="5" width="9.109375" style="81"/>
    <col min="6" max="6" width="1.6640625" style="81" customWidth="1"/>
    <col min="7" max="7" width="20.44140625" style="81" customWidth="1"/>
    <col min="8" max="16384" width="9.109375" style="81"/>
  </cols>
  <sheetData>
    <row r="1" spans="1:11" ht="17.399999999999999" x14ac:dyDescent="0.3">
      <c r="A1" s="1451" t="s">
        <v>917</v>
      </c>
      <c r="B1" s="1451"/>
      <c r="C1" s="1451"/>
      <c r="D1" s="1451"/>
      <c r="E1" s="1451"/>
      <c r="F1" s="1451"/>
      <c r="G1" s="1451"/>
      <c r="H1" s="1451"/>
      <c r="I1" s="1451"/>
      <c r="J1" s="1451"/>
      <c r="K1" s="1451"/>
    </row>
    <row r="2" spans="1:11" ht="17.399999999999999" x14ac:dyDescent="0.3">
      <c r="A2" s="48"/>
      <c r="B2" s="270"/>
      <c r="C2" s="270"/>
      <c r="D2" s="270"/>
      <c r="E2" s="270"/>
      <c r="F2" s="270"/>
      <c r="G2" s="270"/>
      <c r="H2" s="270"/>
      <c r="I2" s="270"/>
      <c r="J2" s="270"/>
    </row>
    <row r="3" spans="1:11" ht="17.399999999999999" x14ac:dyDescent="0.3">
      <c r="A3" s="1452" t="s">
        <v>1378</v>
      </c>
      <c r="B3" s="1452"/>
      <c r="C3" s="1452"/>
      <c r="D3" s="1452"/>
      <c r="E3" s="1452"/>
      <c r="F3" s="1452"/>
      <c r="G3" s="1452"/>
      <c r="H3" s="1452"/>
      <c r="I3" s="1452"/>
      <c r="J3" s="1452"/>
      <c r="K3" s="1452"/>
    </row>
    <row r="4" spans="1:11" ht="17.399999999999999" x14ac:dyDescent="0.3">
      <c r="A4" s="1452" t="s">
        <v>1905</v>
      </c>
      <c r="B4" s="1452"/>
      <c r="C4" s="1452"/>
      <c r="D4" s="1452"/>
      <c r="E4" s="1452"/>
      <c r="F4" s="1452"/>
      <c r="G4" s="1452"/>
      <c r="H4" s="1452"/>
      <c r="I4" s="1452"/>
      <c r="J4" s="1452"/>
      <c r="K4" s="1452"/>
    </row>
    <row r="5" spans="1:11" ht="12.75" customHeight="1" x14ac:dyDescent="0.25"/>
    <row r="6" spans="1:11" ht="12.75" customHeight="1" x14ac:dyDescent="0.25"/>
    <row r="7" spans="1:11" s="16" customFormat="1" ht="15.6" x14ac:dyDescent="0.3">
      <c r="A7" s="37"/>
      <c r="B7" s="37">
        <v>2001</v>
      </c>
      <c r="C7" s="37">
        <v>2006</v>
      </c>
      <c r="D7" s="37">
        <v>2011</v>
      </c>
      <c r="E7" s="37">
        <v>2016</v>
      </c>
      <c r="F7" s="37"/>
      <c r="G7" s="37"/>
      <c r="H7" s="37">
        <v>2001</v>
      </c>
      <c r="I7" s="37">
        <v>2006</v>
      </c>
      <c r="J7" s="37">
        <v>2011</v>
      </c>
      <c r="K7" s="37">
        <v>2016</v>
      </c>
    </row>
    <row r="8" spans="1:11" ht="4.5" customHeight="1" thickBot="1" x14ac:dyDescent="0.3">
      <c r="A8" s="132"/>
      <c r="B8" s="132"/>
      <c r="C8" s="132"/>
      <c r="D8" s="132"/>
      <c r="E8" s="132"/>
      <c r="F8" s="132"/>
      <c r="G8" s="132"/>
      <c r="H8" s="132"/>
      <c r="I8" s="132"/>
      <c r="J8" s="132"/>
      <c r="K8" s="132"/>
    </row>
    <row r="9" spans="1:11" ht="4.5" customHeight="1" x14ac:dyDescent="0.25"/>
    <row r="10" spans="1:11" s="26" customFormat="1" ht="13.8" x14ac:dyDescent="0.25">
      <c r="A10" s="26" t="s">
        <v>387</v>
      </c>
      <c r="B10" s="36">
        <v>342</v>
      </c>
      <c r="C10" s="36">
        <v>266</v>
      </c>
      <c r="D10" s="36">
        <v>267</v>
      </c>
      <c r="E10" s="36">
        <v>272</v>
      </c>
      <c r="F10" s="36"/>
      <c r="G10" s="26" t="s">
        <v>118</v>
      </c>
      <c r="H10" s="36">
        <v>332</v>
      </c>
      <c r="I10" s="36">
        <v>306</v>
      </c>
      <c r="J10" s="36">
        <v>313</v>
      </c>
      <c r="K10" s="36">
        <v>297</v>
      </c>
    </row>
    <row r="11" spans="1:11" s="26" customFormat="1" ht="16.2" x14ac:dyDescent="0.25">
      <c r="A11" s="26" t="s">
        <v>713</v>
      </c>
      <c r="B11" s="36">
        <v>1115</v>
      </c>
      <c r="C11" s="36">
        <v>1081</v>
      </c>
      <c r="D11" s="36">
        <v>1135</v>
      </c>
      <c r="E11" s="36">
        <v>1145</v>
      </c>
      <c r="F11" s="36"/>
      <c r="G11" s="26" t="s">
        <v>1907</v>
      </c>
      <c r="H11" s="13">
        <v>10</v>
      </c>
      <c r="I11" s="36">
        <v>15</v>
      </c>
      <c r="J11" s="36">
        <v>24</v>
      </c>
      <c r="K11" s="36">
        <v>22</v>
      </c>
    </row>
    <row r="12" spans="1:11" s="26" customFormat="1" ht="16.2" x14ac:dyDescent="0.25">
      <c r="A12" s="26" t="s">
        <v>1906</v>
      </c>
      <c r="B12" s="36">
        <v>154</v>
      </c>
      <c r="C12" s="36">
        <v>139</v>
      </c>
      <c r="D12" s="36">
        <v>143</v>
      </c>
      <c r="E12" s="36">
        <v>302</v>
      </c>
      <c r="F12" s="36"/>
      <c r="G12" s="26" t="s">
        <v>119</v>
      </c>
      <c r="H12" s="36">
        <v>312</v>
      </c>
      <c r="I12" s="36">
        <v>261</v>
      </c>
      <c r="J12" s="36">
        <v>225</v>
      </c>
      <c r="K12" s="36">
        <v>209</v>
      </c>
    </row>
    <row r="13" spans="1:11" s="26" customFormat="1" ht="13.8" x14ac:dyDescent="0.25">
      <c r="A13" s="26" t="s">
        <v>798</v>
      </c>
      <c r="B13" s="36">
        <v>798</v>
      </c>
      <c r="C13" s="36">
        <v>786</v>
      </c>
      <c r="D13" s="36">
        <v>750</v>
      </c>
      <c r="E13" s="36">
        <v>724</v>
      </c>
      <c r="F13" s="36"/>
      <c r="G13" s="26" t="s">
        <v>1103</v>
      </c>
      <c r="H13" s="36">
        <v>357</v>
      </c>
      <c r="I13" s="36">
        <v>358</v>
      </c>
      <c r="J13" s="36">
        <v>320</v>
      </c>
      <c r="K13" s="36">
        <v>258</v>
      </c>
    </row>
    <row r="14" spans="1:11" s="26" customFormat="1" ht="13.8" x14ac:dyDescent="0.25">
      <c r="A14" s="26" t="s">
        <v>714</v>
      </c>
      <c r="B14" s="36">
        <v>358</v>
      </c>
      <c r="C14" s="36">
        <v>336</v>
      </c>
      <c r="D14" s="36">
        <v>340</v>
      </c>
      <c r="E14" s="36">
        <v>372</v>
      </c>
      <c r="F14" s="36"/>
      <c r="G14" s="26" t="s">
        <v>1104</v>
      </c>
      <c r="H14" s="36">
        <v>435</v>
      </c>
      <c r="I14" s="36">
        <v>430</v>
      </c>
      <c r="J14" s="36">
        <v>334</v>
      </c>
      <c r="K14" s="36">
        <v>304</v>
      </c>
    </row>
    <row r="15" spans="1:11" s="26" customFormat="1" ht="13.8" x14ac:dyDescent="0.25">
      <c r="A15" s="26" t="s">
        <v>799</v>
      </c>
      <c r="B15" s="36">
        <v>170</v>
      </c>
      <c r="C15" s="36">
        <v>172</v>
      </c>
      <c r="D15" s="36">
        <v>173</v>
      </c>
      <c r="E15" s="36">
        <v>167</v>
      </c>
      <c r="F15" s="36"/>
      <c r="G15" s="26" t="s">
        <v>1317</v>
      </c>
      <c r="H15" s="36">
        <v>637</v>
      </c>
      <c r="I15" s="36">
        <v>599</v>
      </c>
      <c r="J15" s="36">
        <v>583</v>
      </c>
      <c r="K15" s="36">
        <v>607</v>
      </c>
    </row>
    <row r="16" spans="1:11" s="26" customFormat="1" ht="13.8" x14ac:dyDescent="0.25">
      <c r="A16" s="26" t="s">
        <v>715</v>
      </c>
      <c r="B16" s="36">
        <v>382</v>
      </c>
      <c r="C16" s="36">
        <v>374</v>
      </c>
      <c r="D16" s="36">
        <v>332</v>
      </c>
      <c r="E16" s="36">
        <v>269</v>
      </c>
      <c r="F16" s="36"/>
      <c r="G16" s="26" t="s">
        <v>83</v>
      </c>
      <c r="H16" s="36">
        <v>860</v>
      </c>
      <c r="I16" s="36">
        <v>861</v>
      </c>
      <c r="J16" s="36">
        <v>812</v>
      </c>
      <c r="K16" s="36">
        <v>815</v>
      </c>
    </row>
    <row r="17" spans="1:11" s="26" customFormat="1" ht="16.2" x14ac:dyDescent="0.25">
      <c r="A17" s="26" t="s">
        <v>716</v>
      </c>
      <c r="B17" s="36">
        <v>186</v>
      </c>
      <c r="C17" s="36">
        <v>149</v>
      </c>
      <c r="D17" s="36">
        <v>167</v>
      </c>
      <c r="E17" s="13" t="s">
        <v>1253</v>
      </c>
      <c r="F17" s="36"/>
      <c r="G17" s="26" t="s">
        <v>335</v>
      </c>
      <c r="H17" s="36">
        <v>267</v>
      </c>
      <c r="I17" s="36">
        <v>272</v>
      </c>
      <c r="J17" s="36">
        <v>266</v>
      </c>
      <c r="K17" s="36">
        <v>328</v>
      </c>
    </row>
    <row r="18" spans="1:11" s="26" customFormat="1" ht="16.2" x14ac:dyDescent="0.25">
      <c r="A18" s="26" t="s">
        <v>331</v>
      </c>
      <c r="B18" s="36">
        <v>32245</v>
      </c>
      <c r="C18" s="36">
        <v>32174</v>
      </c>
      <c r="D18" s="36">
        <v>34562</v>
      </c>
      <c r="E18" s="36">
        <v>36094</v>
      </c>
      <c r="F18" s="36"/>
      <c r="G18" s="26" t="s">
        <v>336</v>
      </c>
      <c r="H18" s="13">
        <v>42</v>
      </c>
      <c r="I18" s="36">
        <v>41</v>
      </c>
      <c r="J18" s="36">
        <v>49</v>
      </c>
      <c r="K18" s="36">
        <v>51</v>
      </c>
    </row>
    <row r="19" spans="1:11" s="26" customFormat="1" ht="16.2" x14ac:dyDescent="0.25">
      <c r="A19" s="26" t="s">
        <v>105</v>
      </c>
      <c r="B19" s="36">
        <v>581</v>
      </c>
      <c r="C19" s="36">
        <v>618</v>
      </c>
      <c r="D19" s="36">
        <v>576</v>
      </c>
      <c r="E19" s="36">
        <v>653</v>
      </c>
      <c r="F19" s="36"/>
      <c r="G19" s="26" t="s">
        <v>307</v>
      </c>
      <c r="H19" s="13">
        <v>105</v>
      </c>
      <c r="I19" s="36">
        <v>137</v>
      </c>
      <c r="J19" s="36">
        <v>148</v>
      </c>
      <c r="K19" s="36">
        <v>200</v>
      </c>
    </row>
    <row r="20" spans="1:11" s="26" customFormat="1" ht="13.8" x14ac:dyDescent="0.25">
      <c r="A20" s="26" t="s">
        <v>800</v>
      </c>
      <c r="B20" s="36">
        <v>4412</v>
      </c>
      <c r="C20" s="36">
        <v>4677</v>
      </c>
      <c r="D20" s="36">
        <v>5162</v>
      </c>
      <c r="E20" s="36">
        <v>5348</v>
      </c>
      <c r="F20" s="36"/>
      <c r="G20" s="26" t="s">
        <v>1131</v>
      </c>
      <c r="H20" s="36">
        <v>178</v>
      </c>
      <c r="I20" s="36">
        <v>168</v>
      </c>
      <c r="J20" s="36">
        <v>172</v>
      </c>
      <c r="K20" s="36">
        <v>159</v>
      </c>
    </row>
    <row r="21" spans="1:11" s="26" customFormat="1" ht="13.8" x14ac:dyDescent="0.25">
      <c r="A21" s="26" t="s">
        <v>106</v>
      </c>
      <c r="B21" s="36">
        <v>382</v>
      </c>
      <c r="C21" s="36">
        <v>353</v>
      </c>
      <c r="D21" s="36">
        <v>345</v>
      </c>
      <c r="E21" s="36">
        <v>319</v>
      </c>
      <c r="F21" s="36"/>
      <c r="G21" s="26" t="s">
        <v>1318</v>
      </c>
      <c r="H21" s="36">
        <v>1248</v>
      </c>
      <c r="I21" s="36">
        <v>1232</v>
      </c>
      <c r="J21" s="36">
        <v>1173</v>
      </c>
      <c r="K21" s="36">
        <v>1053</v>
      </c>
    </row>
    <row r="22" spans="1:11" s="26" customFormat="1" ht="13.8" x14ac:dyDescent="0.25">
      <c r="A22" s="26" t="s">
        <v>107</v>
      </c>
      <c r="B22" s="36">
        <v>721</v>
      </c>
      <c r="C22" s="36">
        <v>634</v>
      </c>
      <c r="D22" s="36">
        <v>675</v>
      </c>
      <c r="E22" s="36">
        <v>555</v>
      </c>
      <c r="F22" s="36"/>
      <c r="G22" s="26" t="s">
        <v>1132</v>
      </c>
      <c r="H22" s="36">
        <v>6314</v>
      </c>
      <c r="I22" s="36">
        <v>7083</v>
      </c>
      <c r="J22" s="36">
        <v>8574</v>
      </c>
      <c r="K22" s="36">
        <v>9706</v>
      </c>
    </row>
    <row r="23" spans="1:11" s="26" customFormat="1" ht="13.8" x14ac:dyDescent="0.25">
      <c r="A23" s="26" t="s">
        <v>108</v>
      </c>
      <c r="B23" s="36">
        <v>354</v>
      </c>
      <c r="C23" s="36">
        <v>319</v>
      </c>
      <c r="D23" s="36">
        <v>294</v>
      </c>
      <c r="E23" s="36">
        <v>356</v>
      </c>
      <c r="F23" s="36"/>
      <c r="G23" s="26" t="s">
        <v>1319</v>
      </c>
      <c r="H23" s="36">
        <v>98</v>
      </c>
      <c r="I23" s="36">
        <v>80</v>
      </c>
      <c r="J23" s="36">
        <v>51</v>
      </c>
      <c r="K23" s="36">
        <v>66</v>
      </c>
    </row>
    <row r="24" spans="1:11" s="26" customFormat="1" ht="13.8" x14ac:dyDescent="0.25">
      <c r="A24" s="26" t="s">
        <v>109</v>
      </c>
      <c r="B24" s="36">
        <v>1385</v>
      </c>
      <c r="C24" s="36">
        <v>1485</v>
      </c>
      <c r="D24" s="36">
        <v>1496</v>
      </c>
      <c r="E24" s="36">
        <v>1619</v>
      </c>
      <c r="F24" s="36"/>
      <c r="G24" s="26" t="s">
        <v>1320</v>
      </c>
      <c r="H24" s="36">
        <v>267</v>
      </c>
      <c r="I24" s="36">
        <v>248</v>
      </c>
      <c r="J24" s="36">
        <v>253</v>
      </c>
      <c r="K24" s="36">
        <v>237</v>
      </c>
    </row>
    <row r="25" spans="1:11" s="26" customFormat="1" ht="13.8" x14ac:dyDescent="0.25">
      <c r="A25" s="26" t="s">
        <v>110</v>
      </c>
      <c r="B25" s="36">
        <v>257</v>
      </c>
      <c r="C25" s="36">
        <v>292</v>
      </c>
      <c r="D25" s="36">
        <v>291</v>
      </c>
      <c r="E25" s="36">
        <v>280</v>
      </c>
      <c r="F25" s="36"/>
      <c r="G25" s="26" t="s">
        <v>586</v>
      </c>
      <c r="H25" s="36">
        <v>14654</v>
      </c>
      <c r="I25" s="36">
        <v>14500</v>
      </c>
      <c r="J25" s="36">
        <v>14751</v>
      </c>
      <c r="K25" s="36">
        <v>14829</v>
      </c>
    </row>
    <row r="26" spans="1:11" s="26" customFormat="1" ht="13.8" x14ac:dyDescent="0.25">
      <c r="A26" s="26" t="s">
        <v>111</v>
      </c>
      <c r="B26" s="36">
        <v>315</v>
      </c>
      <c r="C26" s="36">
        <v>326</v>
      </c>
      <c r="D26" s="36">
        <v>339</v>
      </c>
      <c r="E26" s="36">
        <v>336</v>
      </c>
      <c r="F26" s="36"/>
      <c r="G26" s="26" t="s">
        <v>587</v>
      </c>
      <c r="H26" s="36">
        <v>831</v>
      </c>
      <c r="I26" s="36">
        <v>758</v>
      </c>
      <c r="J26" s="36">
        <v>779</v>
      </c>
      <c r="K26" s="36">
        <v>719</v>
      </c>
    </row>
    <row r="27" spans="1:11" s="26" customFormat="1" ht="16.2" x14ac:dyDescent="0.25">
      <c r="A27" s="26" t="s">
        <v>308</v>
      </c>
      <c r="B27" s="36">
        <v>261</v>
      </c>
      <c r="C27" s="36">
        <v>252</v>
      </c>
      <c r="D27" s="36">
        <v>293</v>
      </c>
      <c r="E27" s="36">
        <v>323</v>
      </c>
      <c r="F27" s="36"/>
      <c r="G27" s="26" t="s">
        <v>588</v>
      </c>
      <c r="H27" s="36">
        <v>223</v>
      </c>
      <c r="I27" s="36">
        <v>226</v>
      </c>
      <c r="J27" s="36">
        <v>222</v>
      </c>
      <c r="K27" s="36">
        <v>249</v>
      </c>
    </row>
    <row r="28" spans="1:11" s="26" customFormat="1" ht="13.8" x14ac:dyDescent="0.25">
      <c r="A28" s="26" t="s">
        <v>112</v>
      </c>
      <c r="B28" s="36">
        <v>332</v>
      </c>
      <c r="C28" s="36">
        <v>321</v>
      </c>
      <c r="D28" s="36">
        <v>320</v>
      </c>
      <c r="E28" s="36">
        <v>310</v>
      </c>
      <c r="F28" s="36"/>
      <c r="G28" s="26" t="s">
        <v>589</v>
      </c>
      <c r="H28" s="36">
        <v>225</v>
      </c>
      <c r="I28" s="36">
        <v>245</v>
      </c>
      <c r="J28" s="36">
        <v>235</v>
      </c>
      <c r="K28" s="36">
        <v>204</v>
      </c>
    </row>
    <row r="29" spans="1:11" s="26" customFormat="1" ht="13.8" x14ac:dyDescent="0.25">
      <c r="A29" s="26" t="s">
        <v>113</v>
      </c>
      <c r="B29" s="36">
        <v>367</v>
      </c>
      <c r="C29" s="36">
        <v>364</v>
      </c>
      <c r="D29" s="36">
        <v>338</v>
      </c>
      <c r="E29" s="36">
        <v>355</v>
      </c>
      <c r="F29" s="36"/>
      <c r="G29" s="26" t="s">
        <v>590</v>
      </c>
      <c r="H29" s="36">
        <v>119</v>
      </c>
      <c r="I29" s="36">
        <v>77</v>
      </c>
      <c r="J29" s="36">
        <v>104</v>
      </c>
      <c r="K29" s="36">
        <v>74</v>
      </c>
    </row>
    <row r="30" spans="1:11" s="26" customFormat="1" ht="13.8" x14ac:dyDescent="0.25">
      <c r="A30" s="26" t="s">
        <v>114</v>
      </c>
      <c r="B30" s="36">
        <v>1185</v>
      </c>
      <c r="C30" s="36">
        <v>1163</v>
      </c>
      <c r="D30" s="36">
        <v>1153</v>
      </c>
      <c r="E30" s="36">
        <v>1148</v>
      </c>
      <c r="F30" s="36"/>
      <c r="G30" s="26" t="s">
        <v>591</v>
      </c>
      <c r="H30" s="36">
        <v>332</v>
      </c>
      <c r="I30" s="36">
        <v>341</v>
      </c>
      <c r="J30" s="36">
        <v>367</v>
      </c>
      <c r="K30" s="36">
        <v>356</v>
      </c>
    </row>
    <row r="31" spans="1:11" s="26" customFormat="1" ht="13.8" x14ac:dyDescent="0.25">
      <c r="A31" s="26" t="s">
        <v>115</v>
      </c>
      <c r="B31" s="36">
        <v>188</v>
      </c>
      <c r="C31" s="36">
        <v>176</v>
      </c>
      <c r="D31" s="36">
        <v>173</v>
      </c>
      <c r="E31" s="36">
        <v>148</v>
      </c>
      <c r="F31" s="36"/>
      <c r="G31" s="26" t="s">
        <v>592</v>
      </c>
      <c r="H31" s="36">
        <v>382</v>
      </c>
      <c r="I31" s="36">
        <v>401</v>
      </c>
      <c r="J31" s="36">
        <v>409</v>
      </c>
      <c r="K31" s="36">
        <v>415</v>
      </c>
    </row>
    <row r="32" spans="1:11" s="26" customFormat="1" ht="13.8" x14ac:dyDescent="0.25">
      <c r="A32" s="26" t="s">
        <v>116</v>
      </c>
      <c r="B32" s="36">
        <v>766</v>
      </c>
      <c r="C32" s="36">
        <v>769</v>
      </c>
      <c r="D32" s="36">
        <v>869</v>
      </c>
      <c r="E32" s="36">
        <v>873</v>
      </c>
      <c r="F32" s="36"/>
      <c r="G32" s="26" t="s">
        <v>1293</v>
      </c>
      <c r="H32" s="36">
        <v>240</v>
      </c>
      <c r="I32" s="36">
        <v>198</v>
      </c>
      <c r="J32" s="36">
        <v>221</v>
      </c>
      <c r="K32" s="36">
        <v>224</v>
      </c>
    </row>
    <row r="33" spans="1:7" s="26" customFormat="1" ht="13.8" x14ac:dyDescent="0.25">
      <c r="A33" s="26" t="s">
        <v>117</v>
      </c>
      <c r="B33" s="36">
        <v>1945</v>
      </c>
      <c r="C33" s="36">
        <v>1802</v>
      </c>
      <c r="D33" s="36">
        <v>1895</v>
      </c>
      <c r="E33" s="36">
        <v>1961</v>
      </c>
      <c r="F33" s="36"/>
    </row>
    <row r="34" spans="1:7" s="26" customFormat="1" ht="12.75" customHeight="1" x14ac:dyDescent="0.25">
      <c r="F34" s="36"/>
    </row>
    <row r="36" spans="1:7" ht="13.8" x14ac:dyDescent="0.25">
      <c r="A36" s="26" t="s">
        <v>1130</v>
      </c>
      <c r="G36" s="81" t="s">
        <v>1164</v>
      </c>
    </row>
    <row r="37" spans="1:7" ht="12" customHeight="1" x14ac:dyDescent="0.25">
      <c r="A37" s="26"/>
    </row>
    <row r="38" spans="1:7" ht="13.8" x14ac:dyDescent="0.25">
      <c r="A38" s="26" t="s">
        <v>350</v>
      </c>
    </row>
    <row r="39" spans="1:7" ht="14.4" x14ac:dyDescent="0.3">
      <c r="A39" s="26" t="s">
        <v>1297</v>
      </c>
    </row>
    <row r="40" spans="1:7" ht="13.8" x14ac:dyDescent="0.25">
      <c r="A40" s="26" t="s">
        <v>1908</v>
      </c>
    </row>
    <row r="42" spans="1:7" ht="14.4" x14ac:dyDescent="0.3">
      <c r="A42" s="26" t="s">
        <v>1298</v>
      </c>
    </row>
    <row r="43" spans="1:7" ht="13.8" x14ac:dyDescent="0.25">
      <c r="A43" s="26"/>
    </row>
    <row r="44" spans="1:7" ht="13.8" x14ac:dyDescent="0.25">
      <c r="A44" s="26"/>
    </row>
    <row r="45" spans="1:7" ht="13.8" x14ac:dyDescent="0.25">
      <c r="A45" s="1454" t="s">
        <v>1909</v>
      </c>
      <c r="B45" s="1454"/>
      <c r="C45" s="1454"/>
      <c r="D45" s="1454"/>
      <c r="E45" s="1454"/>
      <c r="F45" s="1454"/>
      <c r="G45" s="1454"/>
    </row>
    <row r="54" spans="1:1" ht="13.8" x14ac:dyDescent="0.25">
      <c r="A54" s="26"/>
    </row>
  </sheetData>
  <customSheetViews>
    <customSheetView guid="{9014CDA8-C3FC-41E6-A045-DAEFC55B82B1}" showPageBreaks="1" fitToPage="1" printArea="1">
      <selection sqref="A1:K1"/>
      <pageMargins left="0.75" right="0.75" top="1" bottom="1" header="0.5" footer="0.5"/>
      <printOptions horizontalCentered="1"/>
      <pageSetup scale="77"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K1"/>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4">
    <mergeCell ref="A1:K1"/>
    <mergeCell ref="A3:K3"/>
    <mergeCell ref="A4:K4"/>
    <mergeCell ref="A45:G45"/>
  </mergeCells>
  <phoneticPr fontId="0" type="noConversion"/>
  <hyperlinks>
    <hyperlink ref="A45" r:id="rId3" display="Source: Statistics Canada, Census of Population, 1996, 2001, 2006 and 2011." xr:uid="{00000000-0004-0000-0700-000000000000}"/>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legacyDrawingHF r:id="rId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9">
    <tabColor indexed="45"/>
    <pageSetUpPr fitToPage="1"/>
  </sheetPr>
  <dimension ref="A1:N79"/>
  <sheetViews>
    <sheetView zoomScaleNormal="100" workbookViewId="0">
      <selection sqref="A1:K1"/>
    </sheetView>
  </sheetViews>
  <sheetFormatPr defaultColWidth="9.109375" defaultRowHeight="13.2" x14ac:dyDescent="0.25"/>
  <cols>
    <col min="1" max="1" width="17.33203125" style="81" customWidth="1"/>
    <col min="2" max="4" width="11" style="81" bestFit="1" customWidth="1"/>
    <col min="5" max="5" width="10.88671875" style="81" bestFit="1" customWidth="1"/>
    <col min="6" max="6" width="1.6640625" style="81" customWidth="1"/>
    <col min="7" max="7" width="15.109375" style="81" bestFit="1" customWidth="1"/>
    <col min="8" max="11" width="10" style="81" bestFit="1" customWidth="1"/>
    <col min="12" max="16384" width="9.109375" style="81"/>
  </cols>
  <sheetData>
    <row r="1" spans="1:14" ht="17.399999999999999" x14ac:dyDescent="0.3">
      <c r="A1" s="1451" t="s">
        <v>918</v>
      </c>
      <c r="B1" s="1451"/>
      <c r="C1" s="1451"/>
      <c r="D1" s="1451"/>
      <c r="E1" s="1451"/>
      <c r="F1" s="1451"/>
      <c r="G1" s="1451"/>
      <c r="H1" s="1451"/>
      <c r="I1" s="1451"/>
      <c r="J1" s="1451"/>
      <c r="K1" s="1451"/>
    </row>
    <row r="2" spans="1:14" ht="17.399999999999999" x14ac:dyDescent="0.3">
      <c r="A2" s="48"/>
      <c r="B2" s="270"/>
      <c r="C2" s="270"/>
      <c r="D2" s="270"/>
      <c r="E2" s="270"/>
      <c r="F2" s="270"/>
      <c r="G2" s="270"/>
      <c r="H2" s="270"/>
      <c r="I2" s="270"/>
      <c r="J2" s="270"/>
    </row>
    <row r="3" spans="1:14" ht="17.399999999999999" x14ac:dyDescent="0.3">
      <c r="A3" s="1452" t="s">
        <v>1389</v>
      </c>
      <c r="B3" s="1452"/>
      <c r="C3" s="1452"/>
      <c r="D3" s="1452"/>
      <c r="E3" s="1452"/>
      <c r="F3" s="1452"/>
      <c r="G3" s="1452"/>
      <c r="H3" s="1452"/>
      <c r="I3" s="1452"/>
      <c r="J3" s="1452"/>
      <c r="K3" s="1452"/>
    </row>
    <row r="4" spans="1:14" ht="17.399999999999999" x14ac:dyDescent="0.3">
      <c r="A4" s="1452" t="s">
        <v>1910</v>
      </c>
      <c r="B4" s="1452"/>
      <c r="C4" s="1452"/>
      <c r="D4" s="1452"/>
      <c r="E4" s="1452"/>
      <c r="F4" s="1452"/>
      <c r="G4" s="1452"/>
      <c r="H4" s="1452"/>
      <c r="I4" s="1452"/>
      <c r="J4" s="1452"/>
      <c r="K4" s="1452"/>
    </row>
    <row r="5" spans="1:14" ht="12.75" customHeight="1" x14ac:dyDescent="0.25"/>
    <row r="6" spans="1:14" ht="12.75" customHeight="1" x14ac:dyDescent="0.25"/>
    <row r="7" spans="1:14" s="16" customFormat="1" ht="15.6" x14ac:dyDescent="0.3">
      <c r="A7" s="11" t="s">
        <v>919</v>
      </c>
      <c r="B7" s="37">
        <v>2001</v>
      </c>
      <c r="C7" s="37">
        <v>2006</v>
      </c>
      <c r="D7" s="37">
        <v>2011</v>
      </c>
      <c r="E7" s="37">
        <v>2016</v>
      </c>
      <c r="F7" s="37"/>
      <c r="G7" s="11" t="s">
        <v>919</v>
      </c>
      <c r="H7" s="37">
        <v>2001</v>
      </c>
      <c r="I7" s="37">
        <v>2006</v>
      </c>
      <c r="J7" s="37">
        <v>2011</v>
      </c>
      <c r="K7" s="37">
        <v>2016</v>
      </c>
    </row>
    <row r="8" spans="1:14" ht="4.5" customHeight="1" thickBot="1" x14ac:dyDescent="0.3">
      <c r="A8" s="132"/>
      <c r="B8" s="132"/>
      <c r="C8" s="132"/>
      <c r="D8" s="132"/>
      <c r="E8" s="132"/>
      <c r="F8" s="135"/>
      <c r="G8" s="132"/>
      <c r="H8" s="132"/>
      <c r="I8" s="132"/>
      <c r="J8" s="132"/>
      <c r="K8" s="132"/>
    </row>
    <row r="9" spans="1:14" ht="4.5" customHeight="1" x14ac:dyDescent="0.25"/>
    <row r="10" spans="1:14" s="26" customFormat="1" ht="13.8" x14ac:dyDescent="0.25">
      <c r="A10" s="32" t="s">
        <v>1071</v>
      </c>
      <c r="B10" s="49">
        <v>135294</v>
      </c>
      <c r="C10" s="49">
        <v>135851</v>
      </c>
      <c r="D10" s="49">
        <v>140204</v>
      </c>
      <c r="E10" s="49">
        <v>142907</v>
      </c>
      <c r="F10" s="36"/>
      <c r="G10" s="26" t="s">
        <v>1070</v>
      </c>
      <c r="H10" s="36">
        <v>880</v>
      </c>
      <c r="I10" s="36">
        <v>847</v>
      </c>
      <c r="J10" s="36">
        <v>825</v>
      </c>
      <c r="K10" s="36">
        <v>826</v>
      </c>
    </row>
    <row r="11" spans="1:14" s="26" customFormat="1" ht="13.8" x14ac:dyDescent="0.25">
      <c r="A11" s="32" t="s">
        <v>1413</v>
      </c>
      <c r="B11" s="49">
        <v>19180</v>
      </c>
      <c r="C11" s="49">
        <v>18608</v>
      </c>
      <c r="D11" s="49">
        <v>17990</v>
      </c>
      <c r="E11" s="49">
        <v>17160</v>
      </c>
      <c r="F11" s="36"/>
      <c r="G11" s="26" t="s">
        <v>665</v>
      </c>
      <c r="H11" s="36">
        <v>805</v>
      </c>
      <c r="I11" s="36">
        <v>798</v>
      </c>
      <c r="J11" s="36">
        <v>847</v>
      </c>
      <c r="K11" s="36">
        <v>849</v>
      </c>
      <c r="N11" s="36"/>
    </row>
    <row r="12" spans="1:14" s="26" customFormat="1" ht="13.8" x14ac:dyDescent="0.25">
      <c r="A12" s="26" t="s">
        <v>493</v>
      </c>
      <c r="B12" s="36">
        <v>971.16666666666663</v>
      </c>
      <c r="C12" s="36">
        <v>931</v>
      </c>
      <c r="D12" s="36">
        <v>905</v>
      </c>
      <c r="E12" s="36">
        <v>933</v>
      </c>
      <c r="F12" s="36"/>
      <c r="G12" s="26" t="s">
        <v>666</v>
      </c>
      <c r="H12" s="36">
        <v>905</v>
      </c>
      <c r="I12" s="36">
        <v>920</v>
      </c>
      <c r="J12" s="36">
        <v>855</v>
      </c>
      <c r="K12" s="36">
        <v>856</v>
      </c>
      <c r="N12" s="36"/>
    </row>
    <row r="13" spans="1:14" s="26" customFormat="1" ht="13.8" x14ac:dyDescent="0.25">
      <c r="A13" s="26" t="s">
        <v>707</v>
      </c>
      <c r="B13" s="36">
        <v>991.16666666666663</v>
      </c>
      <c r="C13" s="36">
        <v>901</v>
      </c>
      <c r="D13" s="36">
        <v>915</v>
      </c>
      <c r="E13" s="36">
        <v>815</v>
      </c>
      <c r="F13" s="36"/>
      <c r="G13" s="26" t="s">
        <v>667</v>
      </c>
      <c r="H13" s="36">
        <v>575</v>
      </c>
      <c r="I13" s="36">
        <v>579</v>
      </c>
      <c r="J13" s="36">
        <v>560</v>
      </c>
      <c r="K13" s="36">
        <v>603</v>
      </c>
      <c r="N13" s="36"/>
    </row>
    <row r="14" spans="1:14" s="26" customFormat="1" ht="13.8" x14ac:dyDescent="0.25">
      <c r="A14" s="26" t="s">
        <v>705</v>
      </c>
      <c r="B14" s="36">
        <v>816.16666666666663</v>
      </c>
      <c r="C14" s="36">
        <v>832</v>
      </c>
      <c r="D14" s="36">
        <v>795</v>
      </c>
      <c r="E14" s="36">
        <v>745</v>
      </c>
      <c r="F14" s="36"/>
      <c r="G14" s="26" t="s">
        <v>668</v>
      </c>
      <c r="H14" s="36">
        <v>880</v>
      </c>
      <c r="I14" s="36">
        <v>837</v>
      </c>
      <c r="J14" s="36">
        <v>1001</v>
      </c>
      <c r="K14" s="36">
        <v>984</v>
      </c>
    </row>
    <row r="15" spans="1:14" s="26" customFormat="1" ht="13.8" x14ac:dyDescent="0.25">
      <c r="A15" s="26" t="s">
        <v>703</v>
      </c>
      <c r="B15" s="36">
        <v>1276.1666666666667</v>
      </c>
      <c r="C15" s="36">
        <v>1285</v>
      </c>
      <c r="D15" s="36">
        <v>1203</v>
      </c>
      <c r="E15" s="36">
        <v>1186</v>
      </c>
      <c r="F15" s="36"/>
      <c r="G15" s="26" t="s">
        <v>669</v>
      </c>
      <c r="H15" s="36">
        <v>1515</v>
      </c>
      <c r="I15" s="36">
        <v>1572</v>
      </c>
      <c r="J15" s="36">
        <v>1656</v>
      </c>
      <c r="K15" s="36">
        <v>1735</v>
      </c>
    </row>
    <row r="16" spans="1:14" s="26" customFormat="1" ht="13.8" x14ac:dyDescent="0.25">
      <c r="A16" s="26" t="s">
        <v>495</v>
      </c>
      <c r="B16" s="36">
        <v>176.16666666666666</v>
      </c>
      <c r="C16" s="36">
        <v>172</v>
      </c>
      <c r="D16" s="36">
        <v>191</v>
      </c>
      <c r="E16" s="36">
        <v>206</v>
      </c>
      <c r="F16" s="36"/>
      <c r="G16" s="26" t="s">
        <v>677</v>
      </c>
      <c r="H16" s="36">
        <v>1095</v>
      </c>
      <c r="I16" s="36">
        <v>1067</v>
      </c>
      <c r="J16" s="36">
        <v>1201</v>
      </c>
      <c r="K16" s="36">
        <v>1323</v>
      </c>
    </row>
    <row r="17" spans="1:11" s="26" customFormat="1" ht="13.8" x14ac:dyDescent="0.25">
      <c r="A17" s="26" t="s">
        <v>695</v>
      </c>
      <c r="B17" s="36">
        <v>781.16666666666663</v>
      </c>
      <c r="C17" s="36">
        <v>792</v>
      </c>
      <c r="D17" s="36">
        <v>769</v>
      </c>
      <c r="E17" s="36">
        <v>791</v>
      </c>
      <c r="F17" s="36"/>
      <c r="G17" s="26" t="s">
        <v>678</v>
      </c>
      <c r="H17" s="36">
        <v>2345</v>
      </c>
      <c r="I17" s="36">
        <v>2355</v>
      </c>
      <c r="J17" s="36">
        <v>2577</v>
      </c>
      <c r="K17" s="36">
        <v>2847</v>
      </c>
    </row>
    <row r="18" spans="1:11" s="26" customFormat="1" ht="13.8" x14ac:dyDescent="0.25">
      <c r="A18" s="26" t="s">
        <v>696</v>
      </c>
      <c r="B18" s="36">
        <v>891.16666666666663</v>
      </c>
      <c r="C18" s="36">
        <v>823</v>
      </c>
      <c r="D18" s="36">
        <v>798</v>
      </c>
      <c r="E18" s="36">
        <v>740</v>
      </c>
      <c r="F18" s="36"/>
      <c r="G18" s="26" t="s">
        <v>679</v>
      </c>
      <c r="H18" s="36">
        <v>1535</v>
      </c>
      <c r="I18" s="36">
        <v>1607</v>
      </c>
      <c r="J18" s="36">
        <v>1643</v>
      </c>
      <c r="K18" s="36">
        <v>1642</v>
      </c>
    </row>
    <row r="19" spans="1:11" s="26" customFormat="1" ht="13.8" x14ac:dyDescent="0.25">
      <c r="A19" s="26" t="s">
        <v>697</v>
      </c>
      <c r="B19" s="36">
        <v>406.16666666666669</v>
      </c>
      <c r="C19" s="36">
        <v>439</v>
      </c>
      <c r="D19" s="36">
        <v>461</v>
      </c>
      <c r="E19" s="36">
        <v>489</v>
      </c>
      <c r="F19" s="36"/>
      <c r="G19" s="26" t="s">
        <v>680</v>
      </c>
      <c r="H19" s="36">
        <v>780</v>
      </c>
      <c r="I19" s="36">
        <v>761</v>
      </c>
      <c r="J19" s="36">
        <v>743</v>
      </c>
      <c r="K19" s="36">
        <v>755</v>
      </c>
    </row>
    <row r="20" spans="1:11" s="26" customFormat="1" ht="13.8" x14ac:dyDescent="0.25">
      <c r="A20" s="26" t="s">
        <v>698</v>
      </c>
      <c r="B20" s="36">
        <v>441.16666666666669</v>
      </c>
      <c r="C20" s="36">
        <v>435</v>
      </c>
      <c r="D20" s="36">
        <v>415</v>
      </c>
      <c r="E20" s="36">
        <v>319</v>
      </c>
      <c r="F20" s="36"/>
      <c r="G20" s="26" t="s">
        <v>681</v>
      </c>
      <c r="H20" s="36">
        <v>505</v>
      </c>
      <c r="I20" s="36">
        <v>544</v>
      </c>
      <c r="J20" s="36">
        <v>587</v>
      </c>
      <c r="K20" s="36">
        <v>583</v>
      </c>
    </row>
    <row r="21" spans="1:11" s="26" customFormat="1" ht="13.8" x14ac:dyDescent="0.25">
      <c r="A21" s="26" t="s">
        <v>699</v>
      </c>
      <c r="B21" s="36">
        <v>446.16666666666669</v>
      </c>
      <c r="C21" s="36">
        <v>397</v>
      </c>
      <c r="D21" s="36">
        <v>378</v>
      </c>
      <c r="E21" s="36">
        <v>398</v>
      </c>
      <c r="F21" s="36"/>
      <c r="G21" s="81"/>
      <c r="H21" s="117"/>
      <c r="I21" s="117"/>
      <c r="J21" s="117"/>
      <c r="K21" s="117"/>
    </row>
    <row r="22" spans="1:11" s="26" customFormat="1" ht="13.8" x14ac:dyDescent="0.25">
      <c r="A22" s="26" t="s">
        <v>700</v>
      </c>
      <c r="B22" s="36">
        <v>471.16666666666669</v>
      </c>
      <c r="C22" s="36">
        <v>447</v>
      </c>
      <c r="D22" s="36">
        <v>413</v>
      </c>
      <c r="E22" s="36">
        <v>328</v>
      </c>
      <c r="F22" s="36"/>
      <c r="G22" s="32" t="s">
        <v>1415</v>
      </c>
      <c r="H22" s="49">
        <v>44495</v>
      </c>
      <c r="I22" s="49">
        <v>44499</v>
      </c>
      <c r="J22" s="49">
        <v>44348</v>
      </c>
      <c r="K22" s="49">
        <v>43730</v>
      </c>
    </row>
    <row r="23" spans="1:11" s="26" customFormat="1" ht="13.8" x14ac:dyDescent="0.25">
      <c r="A23" s="26" t="s">
        <v>687</v>
      </c>
      <c r="B23" s="36">
        <v>821.16666666666663</v>
      </c>
      <c r="C23" s="36">
        <v>777</v>
      </c>
      <c r="D23" s="36">
        <v>746</v>
      </c>
      <c r="E23" s="36">
        <v>692</v>
      </c>
      <c r="F23" s="36"/>
      <c r="G23" s="26" t="s">
        <v>673</v>
      </c>
      <c r="H23" s="36">
        <v>810</v>
      </c>
      <c r="I23" s="36">
        <v>880</v>
      </c>
      <c r="J23" s="36">
        <v>882</v>
      </c>
      <c r="K23" s="36">
        <v>837</v>
      </c>
    </row>
    <row r="24" spans="1:11" s="26" customFormat="1" ht="13.8" x14ac:dyDescent="0.25">
      <c r="A24" s="26" t="s">
        <v>688</v>
      </c>
      <c r="B24" s="36">
        <v>886.16666666666663</v>
      </c>
      <c r="C24" s="36">
        <v>868</v>
      </c>
      <c r="D24" s="36">
        <v>806</v>
      </c>
      <c r="E24" s="36">
        <v>772</v>
      </c>
      <c r="F24" s="36"/>
      <c r="G24" s="26" t="s">
        <v>672</v>
      </c>
      <c r="H24" s="36">
        <v>780</v>
      </c>
      <c r="I24" s="36">
        <v>822</v>
      </c>
      <c r="J24" s="36">
        <v>806</v>
      </c>
      <c r="K24" s="36">
        <v>723</v>
      </c>
    </row>
    <row r="25" spans="1:11" s="26" customFormat="1" ht="13.8" x14ac:dyDescent="0.25">
      <c r="A25" s="26" t="s">
        <v>689</v>
      </c>
      <c r="B25" s="36">
        <v>491.16666666666669</v>
      </c>
      <c r="C25" s="36">
        <v>498</v>
      </c>
      <c r="D25" s="36">
        <v>458</v>
      </c>
      <c r="E25" s="36">
        <v>460</v>
      </c>
      <c r="F25" s="36"/>
      <c r="G25" s="26" t="s">
        <v>671</v>
      </c>
      <c r="H25" s="36">
        <v>945</v>
      </c>
      <c r="I25" s="36">
        <v>999</v>
      </c>
      <c r="J25" s="36">
        <v>1033</v>
      </c>
      <c r="K25" s="36">
        <v>999</v>
      </c>
    </row>
    <row r="26" spans="1:11" s="26" customFormat="1" ht="13.8" x14ac:dyDescent="0.25">
      <c r="A26" s="26" t="s">
        <v>690</v>
      </c>
      <c r="B26" s="36">
        <v>391.16666666666669</v>
      </c>
      <c r="C26" s="36">
        <v>400</v>
      </c>
      <c r="D26" s="36">
        <v>360</v>
      </c>
      <c r="E26" s="36">
        <v>347</v>
      </c>
      <c r="F26" s="36"/>
      <c r="G26" s="26" t="s">
        <v>670</v>
      </c>
      <c r="H26" s="36">
        <v>1120</v>
      </c>
      <c r="I26" s="36">
        <v>1156</v>
      </c>
      <c r="J26" s="36">
        <v>1177</v>
      </c>
      <c r="K26" s="36">
        <v>1157</v>
      </c>
    </row>
    <row r="27" spans="1:11" s="26" customFormat="1" ht="13.8" x14ac:dyDescent="0.25">
      <c r="A27" s="26" t="s">
        <v>691</v>
      </c>
      <c r="B27" s="36">
        <v>586.16666666666663</v>
      </c>
      <c r="C27" s="36">
        <v>519</v>
      </c>
      <c r="D27" s="36">
        <v>496</v>
      </c>
      <c r="E27" s="36">
        <v>474</v>
      </c>
      <c r="F27" s="36"/>
      <c r="G27" s="26" t="s">
        <v>664</v>
      </c>
      <c r="H27" s="36">
        <v>1775</v>
      </c>
      <c r="I27" s="36">
        <v>1888</v>
      </c>
      <c r="J27" s="36">
        <v>1903</v>
      </c>
      <c r="K27" s="36">
        <v>1803</v>
      </c>
    </row>
    <row r="28" spans="1:11" s="26" customFormat="1" ht="13.8" x14ac:dyDescent="0.25">
      <c r="A28" s="26" t="s">
        <v>686</v>
      </c>
      <c r="B28" s="36">
        <v>311.16666666666669</v>
      </c>
      <c r="C28" s="36">
        <v>299</v>
      </c>
      <c r="D28" s="36">
        <v>274</v>
      </c>
      <c r="E28" s="36">
        <v>249</v>
      </c>
      <c r="F28" s="36"/>
      <c r="G28" s="26" t="s">
        <v>663</v>
      </c>
      <c r="H28" s="36">
        <v>1020</v>
      </c>
      <c r="I28" s="36">
        <v>1055</v>
      </c>
      <c r="J28" s="36">
        <v>1054</v>
      </c>
      <c r="K28" s="36">
        <v>1062</v>
      </c>
    </row>
    <row r="29" spans="1:11" s="26" customFormat="1" ht="13.8" x14ac:dyDescent="0.25">
      <c r="A29" s="26" t="s">
        <v>685</v>
      </c>
      <c r="B29" s="36">
        <v>431.16666666666669</v>
      </c>
      <c r="C29" s="36">
        <v>468</v>
      </c>
      <c r="D29" s="36">
        <v>448</v>
      </c>
      <c r="E29" s="36">
        <v>406</v>
      </c>
      <c r="F29" s="36"/>
      <c r="G29" s="26" t="s">
        <v>662</v>
      </c>
      <c r="H29" s="36">
        <v>450</v>
      </c>
      <c r="I29" s="36">
        <v>563</v>
      </c>
      <c r="J29" s="36">
        <v>548</v>
      </c>
      <c r="K29" s="36">
        <v>575</v>
      </c>
    </row>
    <row r="30" spans="1:11" s="26" customFormat="1" ht="13.8" x14ac:dyDescent="0.25">
      <c r="A30" s="26" t="s">
        <v>684</v>
      </c>
      <c r="B30" s="36">
        <v>501.16666666666669</v>
      </c>
      <c r="C30" s="36">
        <v>477</v>
      </c>
      <c r="D30" s="36">
        <v>435</v>
      </c>
      <c r="E30" s="36">
        <v>427</v>
      </c>
      <c r="F30" s="36"/>
      <c r="G30" s="26" t="s">
        <v>660</v>
      </c>
      <c r="H30" s="36">
        <v>1160</v>
      </c>
      <c r="I30" s="36">
        <v>1211</v>
      </c>
      <c r="J30" s="36">
        <v>1122</v>
      </c>
      <c r="K30" s="36">
        <v>1113</v>
      </c>
    </row>
    <row r="31" spans="1:11" s="26" customFormat="1" ht="13.8" x14ac:dyDescent="0.25">
      <c r="A31" s="26" t="s">
        <v>683</v>
      </c>
      <c r="B31" s="36">
        <v>621.16666666666663</v>
      </c>
      <c r="C31" s="36">
        <v>657</v>
      </c>
      <c r="D31" s="36">
        <v>593</v>
      </c>
      <c r="E31" s="36">
        <v>618</v>
      </c>
      <c r="F31" s="36"/>
      <c r="G31" s="26" t="s">
        <v>661</v>
      </c>
      <c r="H31" s="36">
        <v>685</v>
      </c>
      <c r="I31" s="36">
        <v>702</v>
      </c>
      <c r="J31" s="36">
        <v>733</v>
      </c>
      <c r="K31" s="36">
        <v>708</v>
      </c>
    </row>
    <row r="32" spans="1:11" s="26" customFormat="1" ht="13.8" x14ac:dyDescent="0.25">
      <c r="A32" s="26" t="s">
        <v>682</v>
      </c>
      <c r="B32" s="36">
        <v>526.16666666666663</v>
      </c>
      <c r="C32" s="36">
        <v>500</v>
      </c>
      <c r="D32" s="36">
        <v>521</v>
      </c>
      <c r="E32" s="36">
        <v>529</v>
      </c>
      <c r="F32" s="36"/>
      <c r="G32" s="26" t="s">
        <v>659</v>
      </c>
      <c r="H32" s="36">
        <v>780</v>
      </c>
      <c r="I32" s="36">
        <v>760</v>
      </c>
      <c r="J32" s="36">
        <v>763</v>
      </c>
      <c r="K32" s="36">
        <v>755</v>
      </c>
    </row>
    <row r="33" spans="1:11" s="26" customFormat="1" ht="13.8" x14ac:dyDescent="0.25">
      <c r="B33" s="36"/>
      <c r="C33" s="36"/>
      <c r="D33" s="36"/>
      <c r="E33" s="36"/>
      <c r="F33" s="36"/>
      <c r="G33" s="26" t="s">
        <v>658</v>
      </c>
      <c r="H33" s="36">
        <v>735</v>
      </c>
      <c r="I33" s="36">
        <v>721</v>
      </c>
      <c r="J33" s="36">
        <v>725</v>
      </c>
      <c r="K33" s="36">
        <v>712</v>
      </c>
    </row>
    <row r="34" spans="1:11" s="26" customFormat="1" ht="14.25" customHeight="1" x14ac:dyDescent="0.25">
      <c r="A34" s="32" t="s">
        <v>1414</v>
      </c>
      <c r="B34" s="49">
        <v>71620</v>
      </c>
      <c r="C34" s="49">
        <v>72744</v>
      </c>
      <c r="D34" s="49">
        <v>77866</v>
      </c>
      <c r="E34" s="49">
        <v>82017</v>
      </c>
      <c r="F34" s="36"/>
      <c r="G34" s="26" t="s">
        <v>657</v>
      </c>
      <c r="H34" s="36">
        <v>825</v>
      </c>
      <c r="I34" s="36">
        <v>873</v>
      </c>
      <c r="J34" s="36">
        <v>865</v>
      </c>
      <c r="K34" s="36">
        <v>807</v>
      </c>
    </row>
    <row r="35" spans="1:11" ht="13.8" x14ac:dyDescent="0.25">
      <c r="A35" s="26" t="s">
        <v>706</v>
      </c>
      <c r="B35" s="36">
        <v>485</v>
      </c>
      <c r="C35" s="36">
        <v>540</v>
      </c>
      <c r="D35" s="36">
        <v>470</v>
      </c>
      <c r="E35" s="36">
        <v>559</v>
      </c>
      <c r="G35" s="26" t="s">
        <v>656</v>
      </c>
      <c r="H35" s="36">
        <v>540</v>
      </c>
      <c r="I35" s="36">
        <v>523</v>
      </c>
      <c r="J35" s="36">
        <v>499</v>
      </c>
      <c r="K35" s="36">
        <v>495</v>
      </c>
    </row>
    <row r="36" spans="1:11" ht="13.8" x14ac:dyDescent="0.25">
      <c r="A36" s="26" t="s">
        <v>704</v>
      </c>
      <c r="B36" s="36">
        <v>320</v>
      </c>
      <c r="C36" s="36">
        <v>319</v>
      </c>
      <c r="D36" s="36">
        <v>307</v>
      </c>
      <c r="E36" s="36">
        <v>307</v>
      </c>
      <c r="G36" s="26" t="s">
        <v>655</v>
      </c>
      <c r="H36" s="36">
        <v>330</v>
      </c>
      <c r="I36" s="36">
        <v>304</v>
      </c>
      <c r="J36" s="36">
        <v>318</v>
      </c>
      <c r="K36" s="36">
        <v>263</v>
      </c>
    </row>
    <row r="37" spans="1:11" ht="14.25" customHeight="1" x14ac:dyDescent="0.25">
      <c r="A37" s="26" t="s">
        <v>702</v>
      </c>
      <c r="B37" s="36">
        <v>545</v>
      </c>
      <c r="C37" s="36">
        <v>521</v>
      </c>
      <c r="D37" s="36">
        <v>493</v>
      </c>
      <c r="E37" s="36">
        <v>437</v>
      </c>
      <c r="G37" s="26" t="s">
        <v>651</v>
      </c>
      <c r="H37" s="36">
        <v>890</v>
      </c>
      <c r="I37" s="36">
        <v>843</v>
      </c>
      <c r="J37" s="36">
        <v>828</v>
      </c>
      <c r="K37" s="36">
        <v>815</v>
      </c>
    </row>
    <row r="38" spans="1:11" ht="13.8" x14ac:dyDescent="0.25">
      <c r="A38" s="26" t="s">
        <v>701</v>
      </c>
      <c r="B38" s="36">
        <v>1085</v>
      </c>
      <c r="C38" s="36">
        <v>999</v>
      </c>
      <c r="D38" s="36">
        <v>987</v>
      </c>
      <c r="E38" s="36">
        <v>974</v>
      </c>
      <c r="G38" s="26" t="s">
        <v>654</v>
      </c>
      <c r="H38" s="36">
        <v>410</v>
      </c>
      <c r="I38" s="36">
        <v>362</v>
      </c>
      <c r="J38" s="36">
        <v>306</v>
      </c>
      <c r="K38" s="36">
        <v>288</v>
      </c>
    </row>
    <row r="39" spans="1:11" ht="13.8" x14ac:dyDescent="0.25">
      <c r="A39" s="26" t="s">
        <v>694</v>
      </c>
      <c r="B39" s="36">
        <v>880</v>
      </c>
      <c r="C39" s="36">
        <v>853</v>
      </c>
      <c r="D39" s="36">
        <v>850</v>
      </c>
      <c r="E39" s="36">
        <v>942</v>
      </c>
      <c r="G39" s="26" t="s">
        <v>653</v>
      </c>
      <c r="H39" s="36">
        <v>675</v>
      </c>
      <c r="I39" s="36">
        <v>668</v>
      </c>
      <c r="J39" s="36">
        <v>596</v>
      </c>
      <c r="K39" s="36">
        <v>556</v>
      </c>
    </row>
    <row r="40" spans="1:11" ht="13.8" x14ac:dyDescent="0.25">
      <c r="A40" s="26" t="s">
        <v>693</v>
      </c>
      <c r="B40" s="36">
        <v>1120</v>
      </c>
      <c r="C40" s="36">
        <v>1043</v>
      </c>
      <c r="D40" s="36">
        <v>1077</v>
      </c>
      <c r="E40" s="36">
        <v>1096</v>
      </c>
      <c r="G40" s="26" t="s">
        <v>652</v>
      </c>
      <c r="H40" s="36">
        <v>585</v>
      </c>
      <c r="I40" s="36">
        <v>562</v>
      </c>
      <c r="J40" s="36">
        <v>472</v>
      </c>
      <c r="K40" s="36">
        <v>459</v>
      </c>
    </row>
    <row r="41" spans="1:11" ht="13.8" x14ac:dyDescent="0.25">
      <c r="A41" s="26" t="s">
        <v>692</v>
      </c>
      <c r="B41" s="36">
        <v>1605</v>
      </c>
      <c r="C41" s="36">
        <v>1791</v>
      </c>
      <c r="D41" s="36">
        <v>1911</v>
      </c>
      <c r="E41" s="36">
        <v>2045</v>
      </c>
      <c r="G41" s="26" t="s">
        <v>650</v>
      </c>
      <c r="H41" s="36">
        <v>1190</v>
      </c>
      <c r="I41" s="36">
        <v>1253</v>
      </c>
      <c r="J41" s="36">
        <v>1337</v>
      </c>
      <c r="K41" s="36">
        <v>1285</v>
      </c>
    </row>
    <row r="42" spans="1:11" ht="13.8" x14ac:dyDescent="0.25">
      <c r="A42" s="26" t="s">
        <v>676</v>
      </c>
      <c r="B42" s="36">
        <v>1635</v>
      </c>
      <c r="C42" s="36">
        <v>1616</v>
      </c>
      <c r="D42" s="36">
        <v>1634</v>
      </c>
      <c r="E42" s="36">
        <v>1767</v>
      </c>
      <c r="G42" s="26" t="s">
        <v>649</v>
      </c>
      <c r="H42" s="36">
        <v>1240</v>
      </c>
      <c r="I42" s="36">
        <v>1175</v>
      </c>
      <c r="J42" s="36">
        <v>1100</v>
      </c>
      <c r="K42" s="36">
        <v>1113</v>
      </c>
    </row>
    <row r="43" spans="1:11" ht="13.8" x14ac:dyDescent="0.25">
      <c r="A43" s="26" t="s">
        <v>494</v>
      </c>
      <c r="B43" s="36">
        <v>1830</v>
      </c>
      <c r="C43" s="36">
        <v>2051</v>
      </c>
      <c r="D43" s="36">
        <v>2200</v>
      </c>
      <c r="E43" s="36">
        <v>2347</v>
      </c>
      <c r="G43" s="26" t="s">
        <v>648</v>
      </c>
      <c r="H43" s="36">
        <v>865</v>
      </c>
      <c r="I43" s="36">
        <v>899</v>
      </c>
      <c r="J43" s="36">
        <v>860</v>
      </c>
      <c r="K43" s="36">
        <v>774</v>
      </c>
    </row>
    <row r="44" spans="1:11" ht="13.8" x14ac:dyDescent="0.25">
      <c r="A44" s="26" t="s">
        <v>675</v>
      </c>
      <c r="B44" s="36">
        <v>770</v>
      </c>
      <c r="C44" s="36">
        <v>759</v>
      </c>
      <c r="D44" s="36">
        <v>832</v>
      </c>
      <c r="E44" s="36">
        <v>849</v>
      </c>
      <c r="G44" s="26" t="s">
        <v>647</v>
      </c>
      <c r="H44" s="36">
        <v>1720</v>
      </c>
      <c r="I44" s="36">
        <v>1655</v>
      </c>
      <c r="J44" s="36">
        <v>1487</v>
      </c>
      <c r="K44" s="36">
        <v>1457</v>
      </c>
    </row>
    <row r="45" spans="1:11" ht="13.8" x14ac:dyDescent="0.25">
      <c r="A45" s="26" t="s">
        <v>674</v>
      </c>
      <c r="B45" s="36">
        <v>860</v>
      </c>
      <c r="C45" s="36">
        <v>935</v>
      </c>
      <c r="D45" s="36">
        <v>895</v>
      </c>
      <c r="E45" s="36">
        <v>920</v>
      </c>
      <c r="G45" s="26" t="s">
        <v>646</v>
      </c>
      <c r="H45" s="36">
        <v>1900</v>
      </c>
      <c r="I45" s="36">
        <v>1881</v>
      </c>
      <c r="J45" s="36">
        <v>1786</v>
      </c>
      <c r="K45" s="36">
        <v>1670</v>
      </c>
    </row>
    <row r="46" spans="1:11" ht="13.8" x14ac:dyDescent="0.25">
      <c r="G46" s="26"/>
    </row>
    <row r="47" spans="1:11" ht="13.8" x14ac:dyDescent="0.25">
      <c r="G47" s="26"/>
    </row>
    <row r="48" spans="1:11" ht="14.4" x14ac:dyDescent="0.3">
      <c r="A48" s="26" t="s">
        <v>1298</v>
      </c>
      <c r="G48" s="26"/>
    </row>
    <row r="49" spans="1:7" ht="13.8" x14ac:dyDescent="0.25">
      <c r="G49" s="26"/>
    </row>
    <row r="50" spans="1:7" ht="13.8" x14ac:dyDescent="0.25">
      <c r="A50" s="1454" t="s">
        <v>1909</v>
      </c>
      <c r="B50" s="1454"/>
      <c r="C50" s="1454"/>
      <c r="D50" s="1454"/>
      <c r="E50" s="1454"/>
      <c r="F50" s="1454"/>
      <c r="G50" s="1454"/>
    </row>
    <row r="51" spans="1:7" ht="13.8" x14ac:dyDescent="0.25">
      <c r="G51" s="26"/>
    </row>
    <row r="52" spans="1:7" ht="13.8" x14ac:dyDescent="0.25">
      <c r="G52" s="26"/>
    </row>
    <row r="53" spans="1:7" ht="13.8" x14ac:dyDescent="0.25">
      <c r="G53" s="26"/>
    </row>
    <row r="54" spans="1:7" ht="13.8" x14ac:dyDescent="0.25">
      <c r="G54" s="26"/>
    </row>
    <row r="55" spans="1:7" ht="13.8" x14ac:dyDescent="0.25">
      <c r="G55" s="26"/>
    </row>
    <row r="56" spans="1:7" ht="13.8" x14ac:dyDescent="0.25">
      <c r="G56" s="26"/>
    </row>
    <row r="57" spans="1:7" ht="13.8" x14ac:dyDescent="0.25">
      <c r="G57" s="26"/>
    </row>
    <row r="58" spans="1:7" ht="13.8" x14ac:dyDescent="0.25">
      <c r="G58" s="26"/>
    </row>
    <row r="59" spans="1:7" ht="13.8" x14ac:dyDescent="0.25">
      <c r="G59" s="26"/>
    </row>
    <row r="60" spans="1:7" ht="13.8" x14ac:dyDescent="0.25">
      <c r="G60" s="26"/>
    </row>
    <row r="61" spans="1:7" ht="13.8" x14ac:dyDescent="0.25">
      <c r="G61" s="26"/>
    </row>
    <row r="62" spans="1:7" ht="13.8" x14ac:dyDescent="0.25">
      <c r="G62" s="26"/>
    </row>
    <row r="63" spans="1:7" ht="13.8" x14ac:dyDescent="0.25">
      <c r="G63" s="26"/>
    </row>
    <row r="64" spans="1:7" ht="13.8" x14ac:dyDescent="0.25">
      <c r="G64" s="26"/>
    </row>
    <row r="65" spans="7:7" ht="13.8" x14ac:dyDescent="0.25">
      <c r="G65" s="26"/>
    </row>
    <row r="66" spans="7:7" ht="13.8" x14ac:dyDescent="0.25">
      <c r="G66" s="26"/>
    </row>
    <row r="67" spans="7:7" ht="13.8" x14ac:dyDescent="0.25">
      <c r="G67" s="26"/>
    </row>
    <row r="68" spans="7:7" ht="13.8" x14ac:dyDescent="0.25">
      <c r="G68" s="26"/>
    </row>
    <row r="69" spans="7:7" ht="13.8" x14ac:dyDescent="0.25">
      <c r="G69" s="26"/>
    </row>
    <row r="70" spans="7:7" ht="13.8" x14ac:dyDescent="0.25">
      <c r="G70" s="26"/>
    </row>
    <row r="71" spans="7:7" ht="13.8" x14ac:dyDescent="0.25">
      <c r="G71" s="26"/>
    </row>
    <row r="72" spans="7:7" ht="13.8" x14ac:dyDescent="0.25">
      <c r="G72" s="26"/>
    </row>
    <row r="73" spans="7:7" ht="13.8" x14ac:dyDescent="0.25">
      <c r="G73" s="26"/>
    </row>
    <row r="74" spans="7:7" ht="13.8" x14ac:dyDescent="0.25">
      <c r="G74" s="26"/>
    </row>
    <row r="75" spans="7:7" ht="13.8" x14ac:dyDescent="0.25">
      <c r="G75" s="26"/>
    </row>
    <row r="76" spans="7:7" ht="13.8" x14ac:dyDescent="0.25">
      <c r="G76" s="26"/>
    </row>
    <row r="77" spans="7:7" ht="13.8" x14ac:dyDescent="0.25">
      <c r="G77" s="26"/>
    </row>
    <row r="78" spans="7:7" ht="13.8" x14ac:dyDescent="0.25">
      <c r="G78" s="26"/>
    </row>
    <row r="79" spans="7:7" ht="13.8" x14ac:dyDescent="0.25">
      <c r="G79" s="26"/>
    </row>
  </sheetData>
  <customSheetViews>
    <customSheetView guid="{9014CDA8-C3FC-41E6-A045-DAEFC55B82B1}" showPageBreaks="1" fitToPage="1" printArea="1">
      <selection sqref="A1:K1"/>
      <pageMargins left="0.75" right="0.75" top="1" bottom="1" header="0.5" footer="0.5"/>
      <printOptions horizontalCentered="1"/>
      <pageSetup scale="84"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K1"/>
      <pageMargins left="0.75" right="0.75" top="1" bottom="1" header="0.5" footer="0.5"/>
      <printOptions horizontalCentered="1"/>
      <pageSetup scale="85" firstPageNumber="33" orientation="portrait" horizontalDpi="4294967293" verticalDpi="300" r:id="rId2"/>
      <headerFooter alignWithMargins="0">
        <oddFooter>&amp;C&amp;P</oddFooter>
      </headerFooter>
    </customSheetView>
  </customSheetViews>
  <mergeCells count="4">
    <mergeCell ref="A1:K1"/>
    <mergeCell ref="A3:K3"/>
    <mergeCell ref="A4:K4"/>
    <mergeCell ref="A50:G50"/>
  </mergeCells>
  <phoneticPr fontId="0" type="noConversion"/>
  <hyperlinks>
    <hyperlink ref="A50" r:id="rId3" display="Source: Statistics Canada, Census of Population, 1996, 2001, 2006 and 2011." xr:uid="{00000000-0004-0000-0800-000000000000}"/>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legacyDrawingHF r:id="rId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0">
    <tabColor indexed="45"/>
    <pageSetUpPr fitToPage="1"/>
  </sheetPr>
  <dimension ref="A1:M58"/>
  <sheetViews>
    <sheetView zoomScaleNormal="100" workbookViewId="0">
      <selection sqref="A1:G1"/>
    </sheetView>
  </sheetViews>
  <sheetFormatPr defaultRowHeight="13.2" x14ac:dyDescent="0.25"/>
  <cols>
    <col min="1" max="1" width="11" customWidth="1"/>
    <col min="2" max="2" width="14.109375" customWidth="1"/>
    <col min="3" max="3" width="14.88671875" customWidth="1"/>
    <col min="4" max="4" width="13.109375" customWidth="1"/>
    <col min="5" max="5" width="13.6640625" bestFit="1" customWidth="1"/>
    <col min="6" max="6" width="13.6640625" customWidth="1"/>
    <col min="7" max="7" width="14.33203125" customWidth="1"/>
  </cols>
  <sheetData>
    <row r="1" spans="1:13" ht="17.399999999999999" x14ac:dyDescent="0.3">
      <c r="A1" s="1451" t="s">
        <v>291</v>
      </c>
      <c r="B1" s="1451"/>
      <c r="C1" s="1451"/>
      <c r="D1" s="1451"/>
      <c r="E1" s="1451"/>
      <c r="F1" s="1451"/>
      <c r="G1" s="1451"/>
    </row>
    <row r="2" spans="1:13" ht="17.399999999999999" x14ac:dyDescent="0.3">
      <c r="A2" s="15"/>
      <c r="B2" s="15"/>
      <c r="C2" s="15"/>
      <c r="D2" s="15"/>
      <c r="E2" s="15"/>
      <c r="F2" s="15"/>
      <c r="G2" s="15"/>
    </row>
    <row r="3" spans="1:13" ht="17.399999999999999" x14ac:dyDescent="0.3">
      <c r="A3" s="1452" t="s">
        <v>2155</v>
      </c>
      <c r="B3" s="1452"/>
      <c r="C3" s="1452"/>
      <c r="D3" s="1452"/>
      <c r="E3" s="1452"/>
      <c r="F3" s="1452"/>
      <c r="G3" s="1452"/>
    </row>
    <row r="4" spans="1:13" ht="17.399999999999999" x14ac:dyDescent="0.3">
      <c r="A4" s="1452" t="s">
        <v>440</v>
      </c>
      <c r="B4" s="1452"/>
      <c r="C4" s="1452"/>
      <c r="D4" s="1452"/>
      <c r="E4" s="1452"/>
      <c r="F4" s="1452"/>
      <c r="G4" s="1452"/>
    </row>
    <row r="5" spans="1:13" ht="12.75" customHeight="1" x14ac:dyDescent="0.3">
      <c r="A5" s="15"/>
      <c r="B5" s="15"/>
      <c r="C5" s="15"/>
      <c r="D5" s="15"/>
      <c r="E5" s="15"/>
      <c r="F5" s="15"/>
      <c r="G5" s="15"/>
    </row>
    <row r="6" spans="1:13" ht="12.75" customHeight="1" x14ac:dyDescent="0.3">
      <c r="A6" s="11"/>
      <c r="B6" s="16"/>
      <c r="C6" s="16"/>
      <c r="D6" s="23"/>
      <c r="E6" s="23"/>
      <c r="F6" s="23"/>
    </row>
    <row r="7" spans="1:13" s="16" customFormat="1" ht="15.6" x14ac:dyDescent="0.3">
      <c r="A7" s="16" t="s">
        <v>1263</v>
      </c>
      <c r="B7" s="1459" t="s">
        <v>1356</v>
      </c>
      <c r="C7" s="1459"/>
      <c r="D7" s="1459" t="s">
        <v>1357</v>
      </c>
      <c r="E7" s="1459"/>
      <c r="F7" s="1459" t="s">
        <v>120</v>
      </c>
      <c r="G7" s="1459"/>
    </row>
    <row r="8" spans="1:13" s="16" customFormat="1" ht="15.6" x14ac:dyDescent="0.3">
      <c r="A8" s="16" t="s">
        <v>614</v>
      </c>
      <c r="B8" s="16" t="s">
        <v>1030</v>
      </c>
      <c r="C8" s="16" t="s">
        <v>1358</v>
      </c>
      <c r="D8" s="16" t="s">
        <v>1030</v>
      </c>
      <c r="E8" s="16" t="s">
        <v>1358</v>
      </c>
      <c r="F8" s="16" t="s">
        <v>1030</v>
      </c>
      <c r="G8" s="16" t="s">
        <v>1358</v>
      </c>
    </row>
    <row r="9" spans="1:13" ht="4.5" customHeight="1" thickBot="1" x14ac:dyDescent="0.3">
      <c r="A9" s="24"/>
      <c r="B9" s="18"/>
      <c r="C9" s="18"/>
      <c r="D9" s="18"/>
      <c r="E9" s="18"/>
      <c r="F9" s="18"/>
      <c r="G9" s="18"/>
    </row>
    <row r="10" spans="1:13" ht="4.5" customHeight="1" x14ac:dyDescent="0.25">
      <c r="B10" s="14"/>
      <c r="C10" s="14"/>
      <c r="D10" s="14"/>
      <c r="E10" s="14"/>
      <c r="F10" s="14"/>
      <c r="G10" s="14"/>
    </row>
    <row r="11" spans="1:13" ht="13.8" x14ac:dyDescent="0.25">
      <c r="A11" s="134">
        <v>1931</v>
      </c>
      <c r="B11" s="21">
        <v>88038</v>
      </c>
      <c r="C11" s="38">
        <v>100</v>
      </c>
      <c r="D11" s="21">
        <v>55478</v>
      </c>
      <c r="E11" s="38">
        <v>63.015970376428363</v>
      </c>
      <c r="F11" s="21">
        <v>32560</v>
      </c>
      <c r="G11" s="38">
        <v>36.984029623571644</v>
      </c>
    </row>
    <row r="12" spans="1:13" ht="13.8" x14ac:dyDescent="0.25">
      <c r="A12" s="134">
        <v>1941</v>
      </c>
      <c r="B12" s="21">
        <v>95047</v>
      </c>
      <c r="C12" s="38">
        <v>100</v>
      </c>
      <c r="D12" s="21">
        <v>51067</v>
      </c>
      <c r="E12" s="1163">
        <v>53.728155544099231</v>
      </c>
      <c r="F12" s="1164">
        <v>43980</v>
      </c>
      <c r="G12" s="1163">
        <v>46.271844455900762</v>
      </c>
    </row>
    <row r="13" spans="1:13" ht="13.8" x14ac:dyDescent="0.25">
      <c r="A13" s="134">
        <v>1951</v>
      </c>
      <c r="B13" s="21">
        <v>98429</v>
      </c>
      <c r="C13" s="38">
        <v>100</v>
      </c>
      <c r="D13" s="21">
        <v>46855</v>
      </c>
      <c r="E13" s="1163">
        <v>47.602840626238205</v>
      </c>
      <c r="F13" s="1164">
        <v>51574</v>
      </c>
      <c r="G13" s="1163">
        <v>52.397159373761795</v>
      </c>
    </row>
    <row r="14" spans="1:13" ht="13.8" x14ac:dyDescent="0.25">
      <c r="A14" s="134">
        <v>1956</v>
      </c>
      <c r="B14" s="21">
        <v>99285</v>
      </c>
      <c r="C14" s="38">
        <v>100</v>
      </c>
      <c r="D14" s="21">
        <v>43296</v>
      </c>
      <c r="E14" s="1163">
        <v>43.6077957395377</v>
      </c>
      <c r="F14" s="1164">
        <v>55989</v>
      </c>
      <c r="G14" s="1163">
        <v>56.392204260462307</v>
      </c>
    </row>
    <row r="15" spans="1:13" ht="13.8" x14ac:dyDescent="0.25">
      <c r="A15" s="134">
        <v>1961</v>
      </c>
      <c r="B15" s="21">
        <v>104629</v>
      </c>
      <c r="C15" s="38">
        <v>100</v>
      </c>
      <c r="D15" s="21">
        <v>34753</v>
      </c>
      <c r="E15" s="1163">
        <v>33.215456517791438</v>
      </c>
      <c r="F15" s="1164">
        <v>69876</v>
      </c>
      <c r="G15" s="1163">
        <v>66.784543482208562</v>
      </c>
      <c r="L15" s="172"/>
      <c r="M15" s="172"/>
    </row>
    <row r="16" spans="1:13" ht="13.8" x14ac:dyDescent="0.25">
      <c r="A16" s="134">
        <v>1966</v>
      </c>
      <c r="B16" s="21">
        <v>108535</v>
      </c>
      <c r="C16" s="38">
        <v>100</v>
      </c>
      <c r="D16" s="21">
        <v>31041</v>
      </c>
      <c r="E16" s="1163">
        <v>28.599990786382275</v>
      </c>
      <c r="F16" s="1164">
        <v>77494</v>
      </c>
      <c r="G16" s="1163">
        <v>71.400009213617736</v>
      </c>
      <c r="K16" s="134"/>
      <c r="L16" s="730"/>
      <c r="M16" s="730"/>
    </row>
    <row r="17" spans="1:13" ht="13.8" x14ac:dyDescent="0.25">
      <c r="A17" s="134">
        <v>1971</v>
      </c>
      <c r="B17" s="21">
        <v>111635</v>
      </c>
      <c r="C17" s="38">
        <v>100</v>
      </c>
      <c r="D17" s="21">
        <v>21040</v>
      </c>
      <c r="E17" s="1163">
        <v>18.847135754915573</v>
      </c>
      <c r="F17" s="1164">
        <v>90595</v>
      </c>
      <c r="G17" s="1163">
        <v>81.152864245084416</v>
      </c>
      <c r="K17" s="134"/>
      <c r="L17" s="730"/>
      <c r="M17" s="730"/>
    </row>
    <row r="18" spans="1:13" ht="13.8" x14ac:dyDescent="0.25">
      <c r="A18" s="134">
        <v>1976</v>
      </c>
      <c r="B18" s="21">
        <v>118225</v>
      </c>
      <c r="C18" s="38">
        <v>100</v>
      </c>
      <c r="D18" s="21">
        <v>15790</v>
      </c>
      <c r="E18" s="1163">
        <v>13.355889194332841</v>
      </c>
      <c r="F18" s="1164">
        <v>102435</v>
      </c>
      <c r="G18" s="1163">
        <v>86.644110805667168</v>
      </c>
      <c r="K18" s="134"/>
      <c r="L18" s="730"/>
      <c r="M18" s="730"/>
    </row>
    <row r="19" spans="1:13" ht="13.8" x14ac:dyDescent="0.25">
      <c r="A19" s="134">
        <v>1981</v>
      </c>
      <c r="B19" s="21">
        <v>122506</v>
      </c>
      <c r="C19" s="38">
        <v>100</v>
      </c>
      <c r="D19" s="21">
        <v>12515</v>
      </c>
      <c r="E19" s="1163">
        <v>10.215826163616477</v>
      </c>
      <c r="F19" s="1164">
        <v>109991</v>
      </c>
      <c r="G19" s="1163">
        <v>89.78417383638353</v>
      </c>
      <c r="K19" s="134"/>
      <c r="L19" s="730"/>
      <c r="M19" s="730"/>
    </row>
    <row r="20" spans="1:13" ht="13.8" x14ac:dyDescent="0.25">
      <c r="A20" s="134">
        <v>1986</v>
      </c>
      <c r="B20" s="21">
        <v>126640</v>
      </c>
      <c r="C20" s="38">
        <v>100</v>
      </c>
      <c r="D20" s="21">
        <v>10770</v>
      </c>
      <c r="E20" s="1163">
        <v>8.5044219835754902</v>
      </c>
      <c r="F20" s="1164">
        <v>115870</v>
      </c>
      <c r="G20" s="1163">
        <v>91.495578016424503</v>
      </c>
      <c r="K20" s="134"/>
      <c r="L20" s="730"/>
      <c r="M20" s="730"/>
    </row>
    <row r="21" spans="1:13" ht="13.8" x14ac:dyDescent="0.25">
      <c r="A21" s="134">
        <v>1991</v>
      </c>
      <c r="B21" s="21">
        <v>129765</v>
      </c>
      <c r="C21" s="38">
        <v>100</v>
      </c>
      <c r="D21" s="21">
        <v>8675</v>
      </c>
      <c r="E21" s="1163">
        <v>6.6851616383462416</v>
      </c>
      <c r="F21" s="1164">
        <v>121090</v>
      </c>
      <c r="G21" s="1163">
        <v>93.314838361653756</v>
      </c>
      <c r="K21" s="134"/>
      <c r="L21" s="730"/>
      <c r="M21" s="730"/>
    </row>
    <row r="22" spans="1:13" ht="13.8" x14ac:dyDescent="0.25">
      <c r="A22" s="134">
        <v>1996</v>
      </c>
      <c r="B22" s="21">
        <v>134557</v>
      </c>
      <c r="C22" s="38">
        <v>100</v>
      </c>
      <c r="D22" s="21">
        <v>7825</v>
      </c>
      <c r="E22" s="1163">
        <v>5.8153793559606708</v>
      </c>
      <c r="F22" s="1164">
        <v>126732</v>
      </c>
      <c r="G22" s="1163">
        <v>94.184620644039327</v>
      </c>
      <c r="K22" s="134"/>
      <c r="L22" s="730"/>
      <c r="M22" s="730"/>
    </row>
    <row r="23" spans="1:13" ht="13.8" x14ac:dyDescent="0.25">
      <c r="A23" s="134">
        <v>2001</v>
      </c>
      <c r="B23" s="21">
        <v>135294</v>
      </c>
      <c r="C23" s="38">
        <v>100</v>
      </c>
      <c r="D23" s="21">
        <v>6070</v>
      </c>
      <c r="E23" s="1163">
        <v>4.4865256404570788</v>
      </c>
      <c r="F23" s="1164">
        <v>129224</v>
      </c>
      <c r="G23" s="1163">
        <v>95.513474359542911</v>
      </c>
      <c r="K23" s="134"/>
      <c r="L23" s="730"/>
      <c r="M23" s="730"/>
    </row>
    <row r="24" spans="1:13" ht="15" customHeight="1" x14ac:dyDescent="0.25">
      <c r="A24" s="134">
        <v>2006</v>
      </c>
      <c r="B24" s="21">
        <v>135851</v>
      </c>
      <c r="C24" s="38">
        <v>100</v>
      </c>
      <c r="D24" s="21">
        <v>5295</v>
      </c>
      <c r="E24" s="1163">
        <v>3.8976525752478821</v>
      </c>
      <c r="F24" s="1164">
        <v>130556</v>
      </c>
      <c r="G24" s="1163">
        <v>96.102347424752125</v>
      </c>
      <c r="K24" s="134"/>
      <c r="L24" s="730"/>
      <c r="M24" s="730"/>
    </row>
    <row r="25" spans="1:13" ht="13.8" x14ac:dyDescent="0.25">
      <c r="A25" s="134" t="s">
        <v>2283</v>
      </c>
      <c r="B25" s="730">
        <v>137375</v>
      </c>
      <c r="C25" s="729">
        <v>100</v>
      </c>
      <c r="D25" s="730">
        <v>5150</v>
      </c>
      <c r="E25" s="1163">
        <v>3.7488626023657869</v>
      </c>
      <c r="F25" s="1164">
        <v>132225</v>
      </c>
      <c r="G25" s="1163">
        <v>96.25113739763421</v>
      </c>
      <c r="I25" s="149"/>
      <c r="J25" s="47"/>
      <c r="K25" s="1165"/>
    </row>
    <row r="26" spans="1:13" ht="13.8" x14ac:dyDescent="0.25">
      <c r="A26" s="134" t="s">
        <v>2284</v>
      </c>
      <c r="B26" s="1164">
        <v>139685</v>
      </c>
      <c r="C26" s="1163">
        <v>100</v>
      </c>
      <c r="D26" s="1164">
        <v>4390</v>
      </c>
      <c r="E26" s="1163">
        <v>3.1427855532090057</v>
      </c>
      <c r="F26" s="1164">
        <v>135295</v>
      </c>
      <c r="G26" s="1163">
        <v>96.857214446790991</v>
      </c>
    </row>
    <row r="53" spans="1:7" ht="41.25" customHeight="1" x14ac:dyDescent="0.25">
      <c r="A53" s="1463" t="s">
        <v>2285</v>
      </c>
      <c r="B53" s="1463"/>
      <c r="C53" s="1463"/>
      <c r="D53" s="1463"/>
      <c r="E53" s="1463"/>
      <c r="F53" s="1463"/>
      <c r="G53" s="1463"/>
    </row>
    <row r="55" spans="1:7" ht="13.8" x14ac:dyDescent="0.25">
      <c r="A55" s="26" t="s">
        <v>1544</v>
      </c>
    </row>
    <row r="56" spans="1:7" ht="16.5" customHeight="1" x14ac:dyDescent="0.25">
      <c r="A56" s="1461" t="s">
        <v>1839</v>
      </c>
      <c r="B56" s="1461"/>
      <c r="C56" s="1461"/>
      <c r="D56" s="1461"/>
      <c r="E56" s="1461"/>
      <c r="F56" s="1461"/>
      <c r="G56" s="1461"/>
    </row>
    <row r="57" spans="1:7" ht="30.75" customHeight="1" x14ac:dyDescent="0.25">
      <c r="A57" s="1461" t="s">
        <v>2153</v>
      </c>
      <c r="B57" s="1461"/>
      <c r="C57" s="1461"/>
      <c r="D57" s="1461"/>
      <c r="E57" s="1461"/>
      <c r="F57" s="1461"/>
      <c r="G57" s="1461"/>
    </row>
    <row r="58" spans="1:7" ht="28.5" customHeight="1" x14ac:dyDescent="0.25">
      <c r="A58" s="1461" t="s">
        <v>2154</v>
      </c>
      <c r="B58" s="1461"/>
      <c r="C58" s="1461"/>
      <c r="D58" s="1461"/>
      <c r="E58" s="1461"/>
      <c r="F58" s="1461"/>
      <c r="G58" s="1461"/>
    </row>
  </sheetData>
  <customSheetViews>
    <customSheetView guid="{9014CDA8-C3FC-41E6-A045-DAEFC55B82B1}" showPageBreaks="1" fitToPage="1" printArea="1" topLeftCell="A31">
      <selection activeCell="F14" sqref="F14"/>
      <pageMargins left="0.75" right="0.75" top="1" bottom="1" header="0.5" footer="0.5"/>
      <printOptions horizontalCentered="1"/>
      <pageSetup scale="89"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G1"/>
      <pageMargins left="0.75" right="0.75" top="1" bottom="1" header="0.5" footer="0.5"/>
      <printOptions horizontalCentered="1"/>
      <pageSetup scale="89" firstPageNumber="33" orientation="portrait" horizontalDpi="4294967293" verticalDpi="300" r:id="rId2"/>
      <headerFooter alignWithMargins="0">
        <oddFooter>&amp;C&amp;P</oddFooter>
      </headerFooter>
    </customSheetView>
  </customSheetViews>
  <mergeCells count="10">
    <mergeCell ref="A58:G58"/>
    <mergeCell ref="A57:G57"/>
    <mergeCell ref="A1:G1"/>
    <mergeCell ref="A3:G3"/>
    <mergeCell ref="A4:G4"/>
    <mergeCell ref="B7:C7"/>
    <mergeCell ref="D7:E7"/>
    <mergeCell ref="F7:G7"/>
    <mergeCell ref="A56:G56"/>
    <mergeCell ref="A53:G53"/>
  </mergeCells>
  <phoneticPr fontId="0" type="noConversion"/>
  <hyperlinks>
    <hyperlink ref="A56:G56" r:id="rId3" display="1931 - 2006, Census of Population and Census Agriculture,  Agriculture-Population Linkage Data" xr:uid="{00000000-0004-0000-0900-000000000000}"/>
    <hyperlink ref="A57:G57" r:id="rId4" display="2011 - Table 32-10-0197-01 Number of persons in the total population and the farm population, for rural areas and population centres, classified by sex and age" xr:uid="{00000000-0004-0000-0900-000001000000}"/>
    <hyperlink ref="A58:G58" r:id="rId5" display="2016 - Table 32-10-0012-01 Number of persons in the total population and the farm population, for rural areas and population centres classified by sex and age" xr:uid="{00000000-0004-0000-0900-000002000000}"/>
  </hyperlinks>
  <printOptions horizontalCentered="1"/>
  <pageMargins left="0.74803149606299202" right="0.74803149606299202" top="0.98425196850393704" bottom="0.98425196850393704" header="0.511811023622047" footer="0.511811023622047"/>
  <pageSetup scale="82" firstPageNumber="27" orientation="portrait" useFirstPageNumber="1" r:id="rId6"/>
  <headerFooter alignWithMargins="0"/>
  <drawing r:id="rId7"/>
  <legacyDrawingHF r:id="rId8"/>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62">
    <tabColor indexed="45"/>
    <pageSetUpPr fitToPage="1"/>
  </sheetPr>
  <dimension ref="A1:J69"/>
  <sheetViews>
    <sheetView zoomScaleNormal="100" workbookViewId="0">
      <selection sqref="A1:I1"/>
    </sheetView>
  </sheetViews>
  <sheetFormatPr defaultColWidth="9.109375" defaultRowHeight="13.2" x14ac:dyDescent="0.25"/>
  <cols>
    <col min="1" max="1" width="40.44140625" style="270" bestFit="1" customWidth="1"/>
    <col min="2" max="3" width="9.6640625" style="81" customWidth="1"/>
    <col min="4" max="4" width="10.44140625" style="81" bestFit="1" customWidth="1"/>
    <col min="5" max="5" width="1.33203125" style="81" customWidth="1"/>
    <col min="6" max="6" width="33.6640625" style="270" customWidth="1"/>
    <col min="7" max="9" width="9.6640625" style="81" customWidth="1"/>
    <col min="10" max="16384" width="9.109375" style="81"/>
  </cols>
  <sheetData>
    <row r="1" spans="1:10" ht="17.399999999999999" x14ac:dyDescent="0.3">
      <c r="A1" s="1451" t="s">
        <v>2086</v>
      </c>
      <c r="B1" s="1451"/>
      <c r="C1" s="1451"/>
      <c r="D1" s="1451"/>
      <c r="E1" s="1451"/>
      <c r="F1" s="1451"/>
      <c r="G1" s="1451"/>
      <c r="H1" s="1451"/>
      <c r="I1" s="1451"/>
      <c r="J1" s="1244"/>
    </row>
    <row r="2" spans="1:10" ht="12.75" customHeight="1" x14ac:dyDescent="0.3">
      <c r="A2" s="48"/>
      <c r="B2" s="15"/>
      <c r="C2" s="15"/>
      <c r="D2" s="15"/>
      <c r="E2" s="15"/>
      <c r="F2" s="48"/>
      <c r="G2" s="15"/>
      <c r="H2" s="15"/>
      <c r="I2" s="15"/>
    </row>
    <row r="3" spans="1:10" ht="17.399999999999999" x14ac:dyDescent="0.3">
      <c r="A3" s="1452" t="s">
        <v>2009</v>
      </c>
      <c r="B3" s="1452"/>
      <c r="C3" s="1452"/>
      <c r="D3" s="1452"/>
      <c r="E3" s="1452"/>
      <c r="F3" s="1452"/>
      <c r="G3" s="1452"/>
      <c r="H3" s="1452"/>
      <c r="I3" s="1452"/>
    </row>
    <row r="4" spans="1:10" ht="17.399999999999999" x14ac:dyDescent="0.3">
      <c r="A4" s="1452" t="s">
        <v>440</v>
      </c>
      <c r="B4" s="1452"/>
      <c r="C4" s="1452"/>
      <c r="D4" s="1452"/>
      <c r="E4" s="1452"/>
      <c r="F4" s="1452"/>
      <c r="G4" s="1452"/>
      <c r="H4" s="1452"/>
      <c r="I4" s="1452"/>
    </row>
    <row r="5" spans="1:10" ht="12.75" customHeight="1" x14ac:dyDescent="0.3">
      <c r="A5" s="346" t="s">
        <v>1164</v>
      </c>
      <c r="B5" s="347"/>
      <c r="C5" s="347"/>
      <c r="D5" s="347"/>
      <c r="E5" s="15"/>
      <c r="F5" s="346"/>
      <c r="G5" s="347"/>
      <c r="H5" s="347"/>
      <c r="I5" s="347"/>
    </row>
    <row r="6" spans="1:10" s="271" customFormat="1" ht="15.75" customHeight="1" x14ac:dyDescent="0.3">
      <c r="A6" s="720"/>
      <c r="B6" s="1465" t="s">
        <v>824</v>
      </c>
      <c r="C6" s="1466"/>
      <c r="D6" s="1467"/>
      <c r="E6" s="348"/>
      <c r="F6" s="349"/>
      <c r="G6" s="1465" t="s">
        <v>824</v>
      </c>
      <c r="H6" s="1466"/>
      <c r="I6" s="1467"/>
    </row>
    <row r="7" spans="1:10" s="135" customFormat="1" ht="15.75" customHeight="1" x14ac:dyDescent="0.3">
      <c r="A7" s="721" t="s">
        <v>825</v>
      </c>
      <c r="B7" s="336" t="s">
        <v>369</v>
      </c>
      <c r="C7" s="23" t="s">
        <v>748</v>
      </c>
      <c r="D7" s="350" t="s">
        <v>826</v>
      </c>
      <c r="E7" s="348"/>
      <c r="F7" s="58" t="s">
        <v>825</v>
      </c>
      <c r="G7" s="336" t="s">
        <v>369</v>
      </c>
      <c r="H7" s="23" t="s">
        <v>748</v>
      </c>
      <c r="I7" s="350" t="s">
        <v>826</v>
      </c>
    </row>
    <row r="8" spans="1:10" s="23" customFormat="1" ht="4.5" customHeight="1" thickBot="1" x14ac:dyDescent="0.35">
      <c r="A8" s="722"/>
      <c r="B8" s="351"/>
      <c r="C8" s="352"/>
      <c r="D8" s="353"/>
      <c r="E8" s="354"/>
      <c r="F8" s="355"/>
      <c r="G8" s="356"/>
      <c r="H8" s="352"/>
      <c r="I8" s="353"/>
    </row>
    <row r="9" spans="1:10" s="135" customFormat="1" ht="4.5" customHeight="1" x14ac:dyDescent="0.25">
      <c r="A9" s="460"/>
      <c r="B9" s="357"/>
      <c r="C9" s="196"/>
      <c r="D9" s="358"/>
      <c r="E9" s="354"/>
      <c r="F9" s="359"/>
      <c r="G9" s="360"/>
      <c r="I9" s="361"/>
    </row>
    <row r="10" spans="1:10" s="89" customFormat="1" ht="16.5" customHeight="1" x14ac:dyDescent="0.3">
      <c r="A10" s="1053" t="s">
        <v>1596</v>
      </c>
      <c r="B10" s="1054">
        <v>4960</v>
      </c>
      <c r="C10" s="1055">
        <v>890</v>
      </c>
      <c r="D10" s="1056">
        <v>4070</v>
      </c>
      <c r="E10" s="362"/>
      <c r="F10" s="716" t="s">
        <v>1616</v>
      </c>
      <c r="G10" s="709">
        <v>3030</v>
      </c>
      <c r="H10" s="710">
        <v>450</v>
      </c>
      <c r="I10" s="711">
        <v>2580</v>
      </c>
    </row>
    <row r="11" spans="1:10" s="135" customFormat="1" ht="12.75" customHeight="1" x14ac:dyDescent="0.3">
      <c r="A11" s="726" t="s">
        <v>1597</v>
      </c>
      <c r="B11" s="709">
        <v>4060</v>
      </c>
      <c r="C11" s="710">
        <v>820</v>
      </c>
      <c r="D11" s="711">
        <v>3240</v>
      </c>
      <c r="E11" s="362"/>
      <c r="F11" s="1067" t="s">
        <v>640</v>
      </c>
      <c r="G11" s="1063">
        <v>40</v>
      </c>
      <c r="H11" s="1064">
        <v>0</v>
      </c>
      <c r="I11" s="1065">
        <v>40</v>
      </c>
    </row>
    <row r="12" spans="1:10" s="135" customFormat="1" ht="12.75" customHeight="1" x14ac:dyDescent="0.3">
      <c r="A12" s="726" t="s">
        <v>1598</v>
      </c>
      <c r="B12" s="709">
        <v>160</v>
      </c>
      <c r="C12" s="710">
        <v>25</v>
      </c>
      <c r="D12" s="711">
        <v>135</v>
      </c>
      <c r="E12" s="362"/>
      <c r="F12" s="1067" t="s">
        <v>2017</v>
      </c>
      <c r="G12" s="1063">
        <v>10</v>
      </c>
      <c r="H12" s="1064">
        <v>0</v>
      </c>
      <c r="I12" s="1065">
        <v>10</v>
      </c>
    </row>
    <row r="13" spans="1:10" s="135" customFormat="1" ht="12.75" customHeight="1" x14ac:dyDescent="0.3">
      <c r="A13" s="726" t="s">
        <v>1599</v>
      </c>
      <c r="B13" s="709">
        <v>825</v>
      </c>
      <c r="C13" s="710">
        <v>45</v>
      </c>
      <c r="D13" s="711">
        <v>780</v>
      </c>
      <c r="E13" s="362"/>
      <c r="F13" s="1067" t="s">
        <v>1617</v>
      </c>
      <c r="G13" s="1063">
        <v>95</v>
      </c>
      <c r="H13" s="1064">
        <v>15</v>
      </c>
      <c r="I13" s="1065">
        <v>80</v>
      </c>
    </row>
    <row r="14" spans="1:10" s="135" customFormat="1" ht="12.75" customHeight="1" x14ac:dyDescent="0.25">
      <c r="A14" s="723"/>
      <c r="B14" s="363"/>
      <c r="C14" s="364"/>
      <c r="D14" s="365"/>
      <c r="E14" s="363"/>
      <c r="F14" s="1067" t="s">
        <v>2018</v>
      </c>
      <c r="G14" s="1063">
        <v>70</v>
      </c>
      <c r="H14" s="1064">
        <v>10</v>
      </c>
      <c r="I14" s="1065">
        <v>70</v>
      </c>
    </row>
    <row r="15" spans="1:10" s="135" customFormat="1" ht="12.75" customHeight="1" x14ac:dyDescent="0.25">
      <c r="A15" s="1053" t="s">
        <v>1600</v>
      </c>
      <c r="B15" s="1054">
        <v>62075</v>
      </c>
      <c r="C15" s="1055">
        <v>32975</v>
      </c>
      <c r="D15" s="1056">
        <v>29100</v>
      </c>
      <c r="E15" s="363"/>
      <c r="F15" s="1067" t="s">
        <v>1618</v>
      </c>
      <c r="G15" s="1063">
        <v>45</v>
      </c>
      <c r="H15" s="1064">
        <v>0</v>
      </c>
      <c r="I15" s="1065">
        <v>50</v>
      </c>
    </row>
    <row r="16" spans="1:10" s="135" customFormat="1" ht="12.75" customHeight="1" x14ac:dyDescent="0.3">
      <c r="A16" s="726" t="s">
        <v>1601</v>
      </c>
      <c r="B16" s="709">
        <v>3490</v>
      </c>
      <c r="C16" s="710">
        <v>520</v>
      </c>
      <c r="D16" s="711">
        <v>2970</v>
      </c>
      <c r="E16" s="363"/>
      <c r="F16" s="1067" t="s">
        <v>1619</v>
      </c>
      <c r="G16" s="1063">
        <v>305</v>
      </c>
      <c r="H16" s="1064">
        <v>70</v>
      </c>
      <c r="I16" s="1065">
        <v>235</v>
      </c>
    </row>
    <row r="17" spans="1:9" s="135" customFormat="1" ht="12.75" customHeight="1" x14ac:dyDescent="0.3">
      <c r="A17" s="726" t="s">
        <v>1602</v>
      </c>
      <c r="B17" s="709">
        <v>1015</v>
      </c>
      <c r="C17" s="710">
        <v>100</v>
      </c>
      <c r="D17" s="711">
        <v>920</v>
      </c>
      <c r="E17" s="363"/>
      <c r="F17" s="1067" t="s">
        <v>1620</v>
      </c>
      <c r="G17" s="1063">
        <v>55</v>
      </c>
      <c r="H17" s="1064">
        <v>10</v>
      </c>
      <c r="I17" s="1065">
        <v>45</v>
      </c>
    </row>
    <row r="18" spans="1:9" s="135" customFormat="1" ht="12.75" customHeight="1" x14ac:dyDescent="0.3">
      <c r="A18" s="716" t="s">
        <v>1603</v>
      </c>
      <c r="B18" s="709">
        <v>59270</v>
      </c>
      <c r="C18" s="710">
        <v>32345</v>
      </c>
      <c r="D18" s="711">
        <v>26925</v>
      </c>
      <c r="E18" s="363"/>
      <c r="F18" s="1067" t="s">
        <v>1621</v>
      </c>
      <c r="G18" s="1063">
        <v>95</v>
      </c>
      <c r="H18" s="1064">
        <v>0</v>
      </c>
      <c r="I18" s="1065">
        <v>85</v>
      </c>
    </row>
    <row r="19" spans="1:9" s="135" customFormat="1" ht="12.75" customHeight="1" x14ac:dyDescent="0.3">
      <c r="A19" s="716" t="s">
        <v>1604</v>
      </c>
      <c r="B19" s="709">
        <v>60</v>
      </c>
      <c r="C19" s="710">
        <v>10</v>
      </c>
      <c r="D19" s="711">
        <v>60</v>
      </c>
      <c r="E19" s="363"/>
      <c r="F19" s="1067" t="s">
        <v>2019</v>
      </c>
      <c r="G19" s="1063">
        <v>10</v>
      </c>
      <c r="H19" s="1064">
        <v>0</v>
      </c>
      <c r="I19" s="1065">
        <v>0</v>
      </c>
    </row>
    <row r="20" spans="1:9" s="135" customFormat="1" ht="12.75" customHeight="1" x14ac:dyDescent="0.3">
      <c r="A20" s="716" t="s">
        <v>2084</v>
      </c>
      <c r="B20" s="709">
        <v>10</v>
      </c>
      <c r="C20" s="710">
        <v>0</v>
      </c>
      <c r="D20" s="711">
        <v>0</v>
      </c>
      <c r="E20" s="362"/>
      <c r="F20" s="1067" t="s">
        <v>634</v>
      </c>
      <c r="G20" s="1063">
        <v>1155</v>
      </c>
      <c r="H20" s="1064">
        <v>125</v>
      </c>
      <c r="I20" s="1065">
        <v>1030</v>
      </c>
    </row>
    <row r="21" spans="1:9" s="135" customFormat="1" ht="12.75" customHeight="1" x14ac:dyDescent="0.3">
      <c r="A21" s="716" t="s">
        <v>2085</v>
      </c>
      <c r="B21" s="709">
        <v>15</v>
      </c>
      <c r="C21" s="710">
        <v>10</v>
      </c>
      <c r="D21" s="711">
        <v>10</v>
      </c>
      <c r="E21" s="362"/>
      <c r="F21" s="1067" t="s">
        <v>635</v>
      </c>
      <c r="G21" s="1063">
        <v>125</v>
      </c>
      <c r="H21" s="1064">
        <v>0</v>
      </c>
      <c r="I21" s="1065">
        <v>120</v>
      </c>
    </row>
    <row r="22" spans="1:9" s="135" customFormat="1" ht="12.75" customHeight="1" x14ac:dyDescent="0.25">
      <c r="A22" s="724"/>
      <c r="B22" s="363"/>
      <c r="C22" s="364"/>
      <c r="D22" s="365"/>
      <c r="E22" s="363"/>
      <c r="F22" s="1067" t="s">
        <v>636</v>
      </c>
      <c r="G22" s="1063">
        <v>500</v>
      </c>
      <c r="H22" s="1064">
        <v>45</v>
      </c>
      <c r="I22" s="1065">
        <v>455</v>
      </c>
    </row>
    <row r="23" spans="1:9" s="135" customFormat="1" ht="12.75" customHeight="1" x14ac:dyDescent="0.25">
      <c r="A23" s="1057" t="s">
        <v>1605</v>
      </c>
      <c r="B23" s="1054">
        <v>98615</v>
      </c>
      <c r="C23" s="1055">
        <v>28205</v>
      </c>
      <c r="D23" s="1056">
        <v>70410</v>
      </c>
      <c r="E23" s="363"/>
      <c r="F23" s="1067" t="s">
        <v>1622</v>
      </c>
      <c r="G23" s="1063">
        <v>55</v>
      </c>
      <c r="H23" s="1064">
        <v>20</v>
      </c>
      <c r="I23" s="1065">
        <v>35</v>
      </c>
    </row>
    <row r="24" spans="1:9" s="135" customFormat="1" ht="12.75" customHeight="1" x14ac:dyDescent="0.3">
      <c r="A24" s="725" t="s">
        <v>1606</v>
      </c>
      <c r="B24" s="709">
        <v>85140</v>
      </c>
      <c r="C24" s="710">
        <v>21190</v>
      </c>
      <c r="D24" s="711">
        <v>63950</v>
      </c>
      <c r="E24" s="363"/>
      <c r="F24" s="1067" t="s">
        <v>637</v>
      </c>
      <c r="G24" s="1063">
        <v>930</v>
      </c>
      <c r="H24" s="1064">
        <v>140</v>
      </c>
      <c r="I24" s="1065">
        <v>785</v>
      </c>
    </row>
    <row r="25" spans="1:9" s="135" customFormat="1" ht="12.75" customHeight="1" x14ac:dyDescent="0.25">
      <c r="A25" s="724" t="s">
        <v>2010</v>
      </c>
      <c r="B25" s="1063">
        <v>15</v>
      </c>
      <c r="C25" s="1064">
        <v>0</v>
      </c>
      <c r="D25" s="1065">
        <v>15</v>
      </c>
      <c r="E25" s="362"/>
      <c r="F25" s="1067" t="s">
        <v>1623</v>
      </c>
      <c r="G25" s="1063">
        <v>40</v>
      </c>
      <c r="H25" s="1064">
        <v>0</v>
      </c>
      <c r="I25" s="1065">
        <v>45</v>
      </c>
    </row>
    <row r="26" spans="1:9" s="135" customFormat="1" ht="12.75" customHeight="1" x14ac:dyDescent="0.3">
      <c r="A26" s="724" t="s">
        <v>510</v>
      </c>
      <c r="B26" s="1063">
        <v>40310</v>
      </c>
      <c r="C26" s="1064">
        <v>6545</v>
      </c>
      <c r="D26" s="1065">
        <v>33760</v>
      </c>
      <c r="E26" s="362"/>
      <c r="F26" s="716" t="s">
        <v>1624</v>
      </c>
      <c r="G26" s="709">
        <v>2650</v>
      </c>
      <c r="H26" s="710">
        <v>565</v>
      </c>
      <c r="I26" s="711">
        <v>2085</v>
      </c>
    </row>
    <row r="27" spans="1:9" s="135" customFormat="1" ht="12.75" customHeight="1" x14ac:dyDescent="0.25">
      <c r="A27" s="724" t="s">
        <v>511</v>
      </c>
      <c r="B27" s="1063">
        <v>38505</v>
      </c>
      <c r="C27" s="1064">
        <v>5390</v>
      </c>
      <c r="D27" s="1065">
        <v>33115</v>
      </c>
      <c r="E27" s="363"/>
      <c r="F27" s="1066" t="s">
        <v>639</v>
      </c>
      <c r="G27" s="1063">
        <v>100</v>
      </c>
      <c r="H27" s="1064">
        <v>100</v>
      </c>
      <c r="I27" s="1065">
        <v>0</v>
      </c>
    </row>
    <row r="28" spans="1:9" s="135" customFormat="1" ht="12.75" customHeight="1" x14ac:dyDescent="0.25">
      <c r="A28" s="724" t="s">
        <v>2011</v>
      </c>
      <c r="B28" s="1063">
        <v>10</v>
      </c>
      <c r="C28" s="1064">
        <v>0</v>
      </c>
      <c r="D28" s="1065">
        <v>10</v>
      </c>
      <c r="E28" s="363"/>
      <c r="F28" s="1067" t="s">
        <v>638</v>
      </c>
      <c r="G28" s="1063">
        <v>30</v>
      </c>
      <c r="H28" s="1064">
        <v>15</v>
      </c>
      <c r="I28" s="1065">
        <v>15</v>
      </c>
    </row>
    <row r="29" spans="1:9" s="135" customFormat="1" ht="12.75" customHeight="1" x14ac:dyDescent="0.25">
      <c r="A29" s="1062" t="s">
        <v>827</v>
      </c>
      <c r="B29" s="1063">
        <v>50685</v>
      </c>
      <c r="C29" s="1064">
        <v>8600</v>
      </c>
      <c r="D29" s="1065">
        <v>42085</v>
      </c>
      <c r="E29" s="363"/>
      <c r="F29" s="1067" t="s">
        <v>2020</v>
      </c>
      <c r="G29" s="1063">
        <v>10</v>
      </c>
      <c r="H29" s="1064">
        <v>0</v>
      </c>
      <c r="I29" s="1065">
        <v>10</v>
      </c>
    </row>
    <row r="30" spans="1:9" s="135" customFormat="1" ht="12.75" customHeight="1" x14ac:dyDescent="0.25">
      <c r="A30" s="1062" t="s">
        <v>828</v>
      </c>
      <c r="B30" s="1063">
        <v>2415</v>
      </c>
      <c r="C30" s="1064">
        <v>180</v>
      </c>
      <c r="D30" s="1065">
        <v>2235</v>
      </c>
      <c r="E30" s="363"/>
      <c r="F30" s="1067" t="s">
        <v>641</v>
      </c>
      <c r="G30" s="1063">
        <v>185</v>
      </c>
      <c r="H30" s="1064">
        <v>0</v>
      </c>
      <c r="I30" s="1065">
        <v>180</v>
      </c>
    </row>
    <row r="31" spans="1:9" s="135" customFormat="1" ht="12.75" customHeight="1" x14ac:dyDescent="0.25">
      <c r="A31" s="1062" t="s">
        <v>1607</v>
      </c>
      <c r="B31" s="1063">
        <v>1725</v>
      </c>
      <c r="C31" s="1064">
        <v>470</v>
      </c>
      <c r="D31" s="1065">
        <v>1250</v>
      </c>
      <c r="E31" s="362"/>
      <c r="F31" s="1067" t="s">
        <v>642</v>
      </c>
      <c r="G31" s="1063">
        <v>175</v>
      </c>
      <c r="H31" s="1064">
        <v>35</v>
      </c>
      <c r="I31" s="1065">
        <v>140</v>
      </c>
    </row>
    <row r="32" spans="1:9" s="135" customFormat="1" ht="12.75" customHeight="1" x14ac:dyDescent="0.3">
      <c r="A32" s="726" t="s">
        <v>1608</v>
      </c>
      <c r="B32" s="709">
        <v>25950</v>
      </c>
      <c r="C32" s="710">
        <v>3655</v>
      </c>
      <c r="D32" s="711">
        <v>22295</v>
      </c>
      <c r="E32" s="362"/>
      <c r="F32" s="1067" t="s">
        <v>643</v>
      </c>
      <c r="G32" s="1063">
        <v>1200</v>
      </c>
      <c r="H32" s="1064">
        <v>195</v>
      </c>
      <c r="I32" s="1065">
        <v>1005</v>
      </c>
    </row>
    <row r="33" spans="1:9" s="135" customFormat="1" ht="12.75" customHeight="1" x14ac:dyDescent="0.25">
      <c r="A33" s="1062" t="s">
        <v>2012</v>
      </c>
      <c r="B33" s="1063">
        <v>10</v>
      </c>
      <c r="C33" s="1064">
        <v>0</v>
      </c>
      <c r="D33" s="1065">
        <v>10</v>
      </c>
      <c r="E33" s="459"/>
      <c r="F33" s="1068" t="s">
        <v>2021</v>
      </c>
      <c r="G33" s="1064">
        <v>15</v>
      </c>
      <c r="H33" s="1064">
        <v>10</v>
      </c>
      <c r="I33" s="1065">
        <v>0</v>
      </c>
    </row>
    <row r="34" spans="1:9" s="135" customFormat="1" ht="12.75" customHeight="1" x14ac:dyDescent="0.25">
      <c r="A34" s="1062" t="s">
        <v>2013</v>
      </c>
      <c r="B34" s="1063">
        <v>10</v>
      </c>
      <c r="C34" s="1064">
        <v>0</v>
      </c>
      <c r="D34" s="1065">
        <v>10</v>
      </c>
      <c r="E34" s="363"/>
      <c r="F34" s="1068" t="s">
        <v>644</v>
      </c>
      <c r="G34" s="1064">
        <v>10</v>
      </c>
      <c r="H34" s="1064">
        <v>0</v>
      </c>
      <c r="I34" s="1065">
        <v>10</v>
      </c>
    </row>
    <row r="35" spans="1:9" s="135" customFormat="1" ht="12.75" customHeight="1" x14ac:dyDescent="0.25">
      <c r="A35" s="1062" t="s">
        <v>1150</v>
      </c>
      <c r="B35" s="1063">
        <v>25935</v>
      </c>
      <c r="C35" s="1064">
        <v>3655</v>
      </c>
      <c r="D35" s="1065">
        <v>22280</v>
      </c>
      <c r="E35" s="363"/>
      <c r="F35" s="1068" t="s">
        <v>645</v>
      </c>
      <c r="G35" s="1064">
        <v>40</v>
      </c>
      <c r="H35" s="1064">
        <v>0</v>
      </c>
      <c r="I35" s="1065">
        <v>45</v>
      </c>
    </row>
    <row r="36" spans="1:9" s="135" customFormat="1" ht="12.75" customHeight="1" x14ac:dyDescent="0.3">
      <c r="A36" s="726" t="s">
        <v>1636</v>
      </c>
      <c r="B36" s="709">
        <v>11625</v>
      </c>
      <c r="C36" s="710">
        <v>2055</v>
      </c>
      <c r="D36" s="711">
        <v>9570</v>
      </c>
      <c r="E36" s="363"/>
      <c r="F36" s="1068" t="s">
        <v>2022</v>
      </c>
      <c r="G36" s="1064">
        <v>10</v>
      </c>
      <c r="H36" s="1064">
        <v>0</v>
      </c>
      <c r="I36" s="1065">
        <v>10</v>
      </c>
    </row>
    <row r="37" spans="1:9" ht="12.75" customHeight="1" x14ac:dyDescent="0.25">
      <c r="A37" s="1062" t="s">
        <v>1609</v>
      </c>
      <c r="B37" s="1063">
        <v>205</v>
      </c>
      <c r="C37" s="1064">
        <v>20</v>
      </c>
      <c r="D37" s="1065">
        <v>190</v>
      </c>
      <c r="E37" s="459"/>
      <c r="F37" s="1068" t="s">
        <v>279</v>
      </c>
      <c r="G37" s="1064">
        <v>330</v>
      </c>
      <c r="H37" s="1064">
        <v>120</v>
      </c>
      <c r="I37" s="1065">
        <v>215</v>
      </c>
    </row>
    <row r="38" spans="1:9" ht="12.75" customHeight="1" x14ac:dyDescent="0.25">
      <c r="A38" s="1062" t="s">
        <v>2014</v>
      </c>
      <c r="B38" s="1063">
        <v>10</v>
      </c>
      <c r="C38" s="1064">
        <v>0</v>
      </c>
      <c r="D38" s="1065">
        <v>0</v>
      </c>
      <c r="E38" s="459"/>
      <c r="F38" s="1068" t="s">
        <v>280</v>
      </c>
      <c r="G38" s="1064">
        <v>85</v>
      </c>
      <c r="H38" s="1064">
        <v>30</v>
      </c>
      <c r="I38" s="1065">
        <v>55</v>
      </c>
    </row>
    <row r="39" spans="1:9" ht="12.75" customHeight="1" x14ac:dyDescent="0.25">
      <c r="A39" s="1062" t="s">
        <v>632</v>
      </c>
      <c r="B39" s="1063">
        <v>440</v>
      </c>
      <c r="C39" s="1064">
        <v>100</v>
      </c>
      <c r="D39" s="1065">
        <v>340</v>
      </c>
      <c r="E39" s="459"/>
      <c r="F39" s="1068" t="s">
        <v>2023</v>
      </c>
      <c r="G39" s="1064">
        <v>25</v>
      </c>
      <c r="H39" s="1064">
        <v>0</v>
      </c>
      <c r="I39" s="1065">
        <v>20</v>
      </c>
    </row>
    <row r="40" spans="1:9" ht="12.75" customHeight="1" x14ac:dyDescent="0.25">
      <c r="A40" s="1062" t="s">
        <v>1610</v>
      </c>
      <c r="B40" s="1063">
        <v>4360</v>
      </c>
      <c r="C40" s="1064">
        <v>1240</v>
      </c>
      <c r="D40" s="1065">
        <v>3120</v>
      </c>
      <c r="E40" s="459"/>
      <c r="F40" s="1068" t="s">
        <v>2024</v>
      </c>
      <c r="G40" s="1064">
        <v>25</v>
      </c>
      <c r="H40" s="1064">
        <v>10</v>
      </c>
      <c r="I40" s="1065">
        <v>15</v>
      </c>
    </row>
    <row r="41" spans="1:9" ht="12.75" customHeight="1" x14ac:dyDescent="0.25">
      <c r="A41" s="1062" t="s">
        <v>2015</v>
      </c>
      <c r="B41" s="1063">
        <v>15</v>
      </c>
      <c r="C41" s="1064">
        <v>10</v>
      </c>
      <c r="D41" s="1065">
        <v>10</v>
      </c>
      <c r="E41" s="357"/>
      <c r="F41" s="1068" t="s">
        <v>281</v>
      </c>
      <c r="G41" s="1064">
        <v>515</v>
      </c>
      <c r="H41" s="1064">
        <v>35</v>
      </c>
      <c r="I41" s="1065">
        <v>475</v>
      </c>
    </row>
    <row r="42" spans="1:9" ht="12.75" customHeight="1" x14ac:dyDescent="0.25">
      <c r="A42" s="1062" t="s">
        <v>629</v>
      </c>
      <c r="B42" s="1063">
        <v>20</v>
      </c>
      <c r="C42" s="1064">
        <v>0</v>
      </c>
      <c r="D42" s="1065">
        <v>20</v>
      </c>
      <c r="E42" s="451"/>
      <c r="F42" s="1068" t="s">
        <v>1625</v>
      </c>
      <c r="G42" s="1064">
        <v>15</v>
      </c>
      <c r="H42" s="1064">
        <v>10</v>
      </c>
      <c r="I42" s="1065">
        <v>10</v>
      </c>
    </row>
    <row r="43" spans="1:9" ht="12.75" customHeight="1" x14ac:dyDescent="0.25">
      <c r="A43" s="1066" t="s">
        <v>630</v>
      </c>
      <c r="B43" s="1063">
        <v>7060</v>
      </c>
      <c r="C43" s="1064">
        <v>675</v>
      </c>
      <c r="D43" s="1065">
        <v>6385</v>
      </c>
      <c r="E43" s="451"/>
      <c r="F43" s="1068" t="s">
        <v>2025</v>
      </c>
      <c r="G43" s="1064">
        <v>15</v>
      </c>
      <c r="H43" s="1064">
        <v>0</v>
      </c>
      <c r="I43" s="1065">
        <v>20</v>
      </c>
    </row>
    <row r="44" spans="1:9" ht="12.75" customHeight="1" x14ac:dyDescent="0.3">
      <c r="A44" s="1066" t="s">
        <v>631</v>
      </c>
      <c r="B44" s="1063">
        <v>210</v>
      </c>
      <c r="C44" s="1064">
        <v>15</v>
      </c>
      <c r="D44" s="1065">
        <v>190</v>
      </c>
      <c r="E44" s="451"/>
      <c r="F44" s="712" t="s">
        <v>1626</v>
      </c>
      <c r="G44" s="710">
        <v>430</v>
      </c>
      <c r="H44" s="710">
        <v>105</v>
      </c>
      <c r="I44" s="711">
        <v>325</v>
      </c>
    </row>
    <row r="45" spans="1:9" ht="12.75" customHeight="1" x14ac:dyDescent="0.25">
      <c r="A45" s="1066" t="s">
        <v>2016</v>
      </c>
      <c r="B45" s="1063">
        <v>10</v>
      </c>
      <c r="C45" s="1064">
        <v>0</v>
      </c>
      <c r="D45" s="1065">
        <v>0</v>
      </c>
      <c r="E45" s="459"/>
      <c r="F45" s="1068" t="s">
        <v>2026</v>
      </c>
      <c r="G45" s="1064">
        <v>10</v>
      </c>
      <c r="H45" s="1064">
        <v>0</v>
      </c>
      <c r="I45" s="1065">
        <v>10</v>
      </c>
    </row>
    <row r="46" spans="1:9" ht="12.75" customHeight="1" x14ac:dyDescent="0.3">
      <c r="A46" s="715" t="s">
        <v>1637</v>
      </c>
      <c r="B46" s="709">
        <v>1915</v>
      </c>
      <c r="C46" s="710">
        <v>180</v>
      </c>
      <c r="D46" s="711">
        <v>1730</v>
      </c>
      <c r="E46" s="459"/>
      <c r="F46" s="1066" t="s">
        <v>282</v>
      </c>
      <c r="G46" s="1064">
        <v>215</v>
      </c>
      <c r="H46" s="1064">
        <v>15</v>
      </c>
      <c r="I46" s="1065">
        <v>195</v>
      </c>
    </row>
    <row r="47" spans="1:9" ht="12.75" customHeight="1" x14ac:dyDescent="0.25">
      <c r="A47" s="1066" t="s">
        <v>1611</v>
      </c>
      <c r="B47" s="1063">
        <v>675</v>
      </c>
      <c r="C47" s="1064">
        <v>100</v>
      </c>
      <c r="D47" s="1065">
        <v>570</v>
      </c>
      <c r="E47" s="459"/>
      <c r="F47" s="1066" t="s">
        <v>2027</v>
      </c>
      <c r="G47" s="1064">
        <v>0</v>
      </c>
      <c r="H47" s="1064">
        <v>0</v>
      </c>
      <c r="I47" s="1065">
        <v>10</v>
      </c>
    </row>
    <row r="48" spans="1:9" ht="12.75" customHeight="1" x14ac:dyDescent="0.25">
      <c r="A48" s="1067" t="s">
        <v>633</v>
      </c>
      <c r="B48" s="1063">
        <v>210</v>
      </c>
      <c r="C48" s="1064">
        <v>15</v>
      </c>
      <c r="D48" s="1065">
        <v>195</v>
      </c>
      <c r="E48" s="459"/>
      <c r="F48" s="1066" t="s">
        <v>1627</v>
      </c>
      <c r="G48" s="1064">
        <v>205</v>
      </c>
      <c r="H48" s="1064">
        <v>90</v>
      </c>
      <c r="I48" s="1065">
        <v>115</v>
      </c>
    </row>
    <row r="49" spans="1:9" ht="12.75" customHeight="1" x14ac:dyDescent="0.25">
      <c r="A49" s="1067" t="s">
        <v>1612</v>
      </c>
      <c r="B49" s="1063">
        <v>95</v>
      </c>
      <c r="C49" s="1064">
        <v>10</v>
      </c>
      <c r="D49" s="1065">
        <v>85</v>
      </c>
      <c r="E49" s="459"/>
      <c r="F49" s="460"/>
      <c r="I49" s="361"/>
    </row>
    <row r="50" spans="1:9" ht="12.75" customHeight="1" x14ac:dyDescent="0.25">
      <c r="A50" s="1067" t="s">
        <v>1613</v>
      </c>
      <c r="B50" s="1063">
        <v>415</v>
      </c>
      <c r="C50" s="1064">
        <v>40</v>
      </c>
      <c r="D50" s="1065">
        <v>370</v>
      </c>
      <c r="E50" s="459"/>
      <c r="F50" s="1058" t="s">
        <v>1628</v>
      </c>
      <c r="G50" s="1059">
        <v>325</v>
      </c>
      <c r="H50" s="1060">
        <v>125</v>
      </c>
      <c r="I50" s="1061">
        <v>205</v>
      </c>
    </row>
    <row r="51" spans="1:9" ht="12.75" customHeight="1" x14ac:dyDescent="0.25">
      <c r="A51" s="1067" t="s">
        <v>1614</v>
      </c>
      <c r="B51" s="1063">
        <v>455</v>
      </c>
      <c r="C51" s="1064">
        <v>25</v>
      </c>
      <c r="D51" s="1065">
        <v>435</v>
      </c>
      <c r="E51" s="459"/>
      <c r="F51" s="1066" t="s">
        <v>2028</v>
      </c>
      <c r="G51" s="1070">
        <v>30</v>
      </c>
      <c r="H51" s="1071">
        <v>20</v>
      </c>
      <c r="I51" s="1072">
        <v>10</v>
      </c>
    </row>
    <row r="52" spans="1:9" ht="12.75" customHeight="1" x14ac:dyDescent="0.25">
      <c r="A52" s="1067" t="s">
        <v>1615</v>
      </c>
      <c r="B52" s="1063">
        <v>170</v>
      </c>
      <c r="C52" s="1064">
        <v>0</v>
      </c>
      <c r="D52" s="1065">
        <v>170</v>
      </c>
      <c r="E52" s="459"/>
      <c r="F52" s="1066" t="s">
        <v>1629</v>
      </c>
      <c r="G52" s="1063">
        <v>10</v>
      </c>
      <c r="H52" s="1064">
        <v>0</v>
      </c>
      <c r="I52" s="1065">
        <v>10</v>
      </c>
    </row>
    <row r="53" spans="1:9" ht="12.75" customHeight="1" x14ac:dyDescent="0.25">
      <c r="A53" s="460"/>
      <c r="B53" s="135"/>
      <c r="C53" s="135"/>
      <c r="D53" s="361"/>
      <c r="E53" s="459"/>
      <c r="F53" s="1073" t="s">
        <v>2029</v>
      </c>
      <c r="G53" s="1063">
        <v>15</v>
      </c>
      <c r="H53" s="1064">
        <v>0</v>
      </c>
      <c r="I53" s="1065">
        <v>0</v>
      </c>
    </row>
    <row r="54" spans="1:9" ht="12.75" customHeight="1" x14ac:dyDescent="0.25">
      <c r="A54" s="460"/>
      <c r="B54" s="135"/>
      <c r="C54" s="135"/>
      <c r="D54" s="361"/>
      <c r="E54" s="459"/>
      <c r="F54" s="1067" t="s">
        <v>1630</v>
      </c>
      <c r="G54" s="1070">
        <v>25</v>
      </c>
      <c r="H54" s="1064">
        <v>0</v>
      </c>
      <c r="I54" s="1072">
        <v>20</v>
      </c>
    </row>
    <row r="55" spans="1:9" ht="12.75" customHeight="1" x14ac:dyDescent="0.25">
      <c r="A55" s="460"/>
      <c r="B55" s="135"/>
      <c r="C55" s="135"/>
      <c r="D55" s="361"/>
      <c r="E55" s="357"/>
      <c r="F55" s="1073" t="s">
        <v>2030</v>
      </c>
      <c r="G55" s="1074">
        <v>30</v>
      </c>
      <c r="H55" s="1075">
        <v>20</v>
      </c>
      <c r="I55" s="1076">
        <v>15</v>
      </c>
    </row>
    <row r="56" spans="1:9" ht="12.75" customHeight="1" x14ac:dyDescent="0.25">
      <c r="A56" s="460"/>
      <c r="B56" s="135"/>
      <c r="C56" s="135"/>
      <c r="D56" s="361"/>
      <c r="E56" s="451"/>
      <c r="F56" s="1067" t="s">
        <v>1631</v>
      </c>
      <c r="G56" s="1070">
        <v>155</v>
      </c>
      <c r="H56" s="1064">
        <v>50</v>
      </c>
      <c r="I56" s="1072">
        <v>105</v>
      </c>
    </row>
    <row r="57" spans="1:9" ht="12.75" customHeight="1" x14ac:dyDescent="0.25">
      <c r="A57" s="460"/>
      <c r="B57" s="135"/>
      <c r="C57" s="135"/>
      <c r="D57" s="361"/>
      <c r="E57" s="451"/>
      <c r="F57" s="1067" t="s">
        <v>2031</v>
      </c>
      <c r="G57" s="1070">
        <v>15</v>
      </c>
      <c r="H57" s="1064">
        <v>10</v>
      </c>
      <c r="I57" s="1072">
        <v>10</v>
      </c>
    </row>
    <row r="58" spans="1:9" ht="12.75" customHeight="1" x14ac:dyDescent="0.25">
      <c r="A58" s="460"/>
      <c r="B58" s="135"/>
      <c r="C58" s="135"/>
      <c r="D58" s="361"/>
      <c r="E58" s="451"/>
      <c r="F58" s="1073" t="s">
        <v>2032</v>
      </c>
      <c r="G58" s="1070">
        <v>30</v>
      </c>
      <c r="H58" s="1064">
        <v>0</v>
      </c>
      <c r="I58" s="1072">
        <v>25</v>
      </c>
    </row>
    <row r="59" spans="1:9" ht="12.75" customHeight="1" x14ac:dyDescent="0.25">
      <c r="A59" s="460"/>
      <c r="B59" s="135"/>
      <c r="C59" s="135"/>
      <c r="D59" s="361"/>
      <c r="E59" s="459"/>
      <c r="F59" s="1067" t="s">
        <v>2033</v>
      </c>
      <c r="G59" s="1070">
        <v>30</v>
      </c>
      <c r="H59" s="1064">
        <v>10</v>
      </c>
      <c r="I59" s="1072">
        <v>15</v>
      </c>
    </row>
    <row r="60" spans="1:9" ht="12.75" customHeight="1" x14ac:dyDescent="0.25">
      <c r="A60" s="727"/>
      <c r="B60" s="713"/>
      <c r="C60" s="713"/>
      <c r="D60" s="714"/>
      <c r="E60" s="459"/>
      <c r="F60" s="1077" t="s">
        <v>2034</v>
      </c>
      <c r="G60" s="1078">
        <v>15</v>
      </c>
      <c r="H60" s="1079">
        <v>0</v>
      </c>
      <c r="I60" s="1080">
        <v>10</v>
      </c>
    </row>
    <row r="62" spans="1:9" x14ac:dyDescent="0.25">
      <c r="A62" s="359" t="s">
        <v>1187</v>
      </c>
    </row>
    <row r="63" spans="1:9" ht="12.75" customHeight="1" x14ac:dyDescent="0.25">
      <c r="A63" s="1052" t="s">
        <v>1188</v>
      </c>
    </row>
    <row r="64" spans="1:9" ht="12.75" customHeight="1" x14ac:dyDescent="0.25">
      <c r="A64" s="1052"/>
      <c r="F64" s="1052"/>
    </row>
    <row r="65" spans="1:9" ht="36" customHeight="1" x14ac:dyDescent="0.25">
      <c r="A65" s="1464" t="s">
        <v>2621</v>
      </c>
      <c r="B65" s="1464"/>
      <c r="C65" s="1464"/>
      <c r="D65" s="1464"/>
      <c r="E65" s="1464"/>
      <c r="F65" s="1464"/>
      <c r="G65" s="1464"/>
      <c r="H65" s="1464"/>
      <c r="I65" s="1464"/>
    </row>
    <row r="66" spans="1:9" ht="13.8" x14ac:dyDescent="0.25">
      <c r="A66" s="1044" t="s">
        <v>2083</v>
      </c>
    </row>
    <row r="69" spans="1:9" ht="13.8" x14ac:dyDescent="0.25">
      <c r="B69" s="1044"/>
      <c r="C69" s="1044"/>
    </row>
  </sheetData>
  <customSheetViews>
    <customSheetView guid="{9014CDA8-C3FC-41E6-A045-DAEFC55B82B1}" showPageBreaks="1" fitToPage="1" printArea="1">
      <selection activeCell="A21" sqref="A21"/>
      <pageMargins left="0.75" right="0.75" top="1" bottom="1" header="0.5" footer="0.5"/>
      <printOptions horizontalCentered="1"/>
      <pageSetup scale="58" firstPageNumber="33" orientation="portrait" r:id="rId1"/>
      <headerFooter alignWithMargins="0">
        <oddFooter>&amp;C&amp;P</oddFooter>
      </headerFooter>
    </customSheetView>
    <customSheetView guid="{F67F5823-51D5-4D47-B100-5B47C1E6BCB9}" showPageBreaks="1" fitToPage="1" printArea="1">
      <selection sqref="A1:I1"/>
      <pageMargins left="0.75" right="0.75" top="1" bottom="1" header="0.5" footer="0.5"/>
      <printOptions horizontalCentered="1"/>
      <pageSetup scale="56" firstPageNumber="33" orientation="portrait" r:id="rId2"/>
      <headerFooter alignWithMargins="0">
        <oddFooter>&amp;C&amp;P</oddFooter>
      </headerFooter>
    </customSheetView>
  </customSheetViews>
  <mergeCells count="6">
    <mergeCell ref="A65:I65"/>
    <mergeCell ref="A1:I1"/>
    <mergeCell ref="A3:I3"/>
    <mergeCell ref="A4:I4"/>
    <mergeCell ref="G6:I6"/>
    <mergeCell ref="B6:D6"/>
  </mergeCells>
  <phoneticPr fontId="0" type="noConversion"/>
  <hyperlinks>
    <hyperlink ref="A66" r:id="rId3" xr:uid="{00000000-0004-0000-0A00-000000000000}"/>
  </hyperlinks>
  <printOptions horizontalCentered="1"/>
  <pageMargins left="0.74803149606299202" right="0.74803149606299202" top="0.98425196850393704" bottom="0.98425196850393704" header="0.511811023622047" footer="0.511811023622047"/>
  <pageSetup scale="67" firstPageNumber="27" orientation="portrait" useFirstPageNumber="1" r:id="rId4"/>
  <headerFooter alignWithMargins="0"/>
  <rowBreaks count="1" manualBreakCount="1">
    <brk id="66" max="8" man="1"/>
  </rowBreaks>
  <legacyDrawingHF r:id="rId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indexed="45"/>
    <pageSetUpPr fitToPage="1"/>
  </sheetPr>
  <dimension ref="A1:J74"/>
  <sheetViews>
    <sheetView zoomScaleNormal="100" workbookViewId="0">
      <selection sqref="A1:I1"/>
    </sheetView>
  </sheetViews>
  <sheetFormatPr defaultColWidth="9.109375" defaultRowHeight="13.2" x14ac:dyDescent="0.25"/>
  <cols>
    <col min="1" max="1" width="40.44140625" style="1052" bestFit="1" customWidth="1"/>
    <col min="2" max="3" width="9.6640625" style="81" customWidth="1"/>
    <col min="4" max="4" width="10.44140625" style="81" bestFit="1" customWidth="1"/>
    <col min="5" max="5" width="1.33203125" style="81" customWidth="1"/>
    <col min="6" max="6" width="33.6640625" style="1052" customWidth="1"/>
    <col min="7" max="9" width="9.6640625" style="81" customWidth="1"/>
    <col min="10" max="16384" width="9.109375" style="81"/>
  </cols>
  <sheetData>
    <row r="1" spans="1:10" ht="17.399999999999999" x14ac:dyDescent="0.3">
      <c r="A1" s="1451" t="s">
        <v>2087</v>
      </c>
      <c r="B1" s="1451"/>
      <c r="C1" s="1451"/>
      <c r="D1" s="1451"/>
      <c r="E1" s="1451"/>
      <c r="F1" s="1451"/>
      <c r="G1" s="1451"/>
      <c r="H1" s="1451"/>
      <c r="I1" s="1451"/>
      <c r="J1" s="1244"/>
    </row>
    <row r="2" spans="1:10" ht="12.75" customHeight="1" x14ac:dyDescent="0.3">
      <c r="A2" s="48"/>
      <c r="B2" s="1043"/>
      <c r="C2" s="1043"/>
      <c r="D2" s="1043"/>
      <c r="E2" s="1043"/>
      <c r="F2" s="48"/>
      <c r="G2" s="1043"/>
      <c r="H2" s="1043"/>
      <c r="I2" s="1043"/>
    </row>
    <row r="3" spans="1:10" ht="17.399999999999999" x14ac:dyDescent="0.3">
      <c r="A3" s="1452" t="s">
        <v>2009</v>
      </c>
      <c r="B3" s="1452"/>
      <c r="C3" s="1452"/>
      <c r="D3" s="1452"/>
      <c r="E3" s="1452"/>
      <c r="F3" s="1452"/>
      <c r="G3" s="1452"/>
      <c r="H3" s="1452"/>
      <c r="I3" s="1452"/>
    </row>
    <row r="4" spans="1:10" ht="17.399999999999999" x14ac:dyDescent="0.3">
      <c r="A4" s="1452" t="s">
        <v>440</v>
      </c>
      <c r="B4" s="1452"/>
      <c r="C4" s="1452"/>
      <c r="D4" s="1452"/>
      <c r="E4" s="1452"/>
      <c r="F4" s="1452"/>
      <c r="G4" s="1452"/>
      <c r="H4" s="1452"/>
      <c r="I4" s="1452"/>
    </row>
    <row r="5" spans="1:10" ht="12.75" customHeight="1" x14ac:dyDescent="0.3">
      <c r="A5" s="346" t="s">
        <v>1164</v>
      </c>
      <c r="B5" s="347"/>
      <c r="C5" s="347"/>
      <c r="D5" s="347"/>
      <c r="E5" s="1043"/>
      <c r="F5" s="346"/>
      <c r="G5" s="347"/>
      <c r="H5" s="347"/>
      <c r="I5" s="347"/>
    </row>
    <row r="6" spans="1:10" s="271" customFormat="1" ht="15.75" customHeight="1" x14ac:dyDescent="0.3">
      <c r="A6" s="720"/>
      <c r="B6" s="1465" t="s">
        <v>824</v>
      </c>
      <c r="C6" s="1466"/>
      <c r="D6" s="1467"/>
      <c r="E6" s="1050"/>
      <c r="F6" s="349"/>
      <c r="G6" s="1465" t="s">
        <v>824</v>
      </c>
      <c r="H6" s="1466"/>
      <c r="I6" s="1467"/>
    </row>
    <row r="7" spans="1:10" s="135" customFormat="1" ht="15.75" customHeight="1" x14ac:dyDescent="0.3">
      <c r="A7" s="721" t="s">
        <v>825</v>
      </c>
      <c r="B7" s="1047" t="s">
        <v>369</v>
      </c>
      <c r="C7" s="1045" t="s">
        <v>748</v>
      </c>
      <c r="D7" s="1048" t="s">
        <v>826</v>
      </c>
      <c r="E7" s="1050"/>
      <c r="F7" s="58" t="s">
        <v>825</v>
      </c>
      <c r="G7" s="1047" t="s">
        <v>369</v>
      </c>
      <c r="H7" s="1045" t="s">
        <v>748</v>
      </c>
      <c r="I7" s="1048" t="s">
        <v>826</v>
      </c>
    </row>
    <row r="8" spans="1:10" s="1045" customFormat="1" ht="4.5" customHeight="1" thickBot="1" x14ac:dyDescent="0.35">
      <c r="A8" s="722"/>
      <c r="B8" s="351"/>
      <c r="C8" s="352"/>
      <c r="D8" s="353"/>
      <c r="E8" s="354"/>
      <c r="F8" s="355"/>
      <c r="G8" s="356"/>
      <c r="H8" s="352"/>
      <c r="I8" s="353"/>
    </row>
    <row r="9" spans="1:10" s="135" customFormat="1" ht="4.5" customHeight="1" x14ac:dyDescent="0.25">
      <c r="A9" s="460"/>
      <c r="B9" s="357"/>
      <c r="C9" s="196"/>
      <c r="D9" s="358"/>
      <c r="E9" s="354"/>
      <c r="F9" s="359"/>
      <c r="G9" s="360"/>
      <c r="I9" s="361"/>
    </row>
    <row r="10" spans="1:10" s="89" customFormat="1" ht="12.75" customHeight="1" x14ac:dyDescent="0.25">
      <c r="A10" s="1057" t="s">
        <v>2035</v>
      </c>
      <c r="B10" s="1054">
        <v>420</v>
      </c>
      <c r="C10" s="1055">
        <v>210</v>
      </c>
      <c r="D10" s="1056">
        <v>210</v>
      </c>
      <c r="E10" s="1049"/>
      <c r="F10" s="1057" t="s">
        <v>1647</v>
      </c>
      <c r="G10" s="1054">
        <v>6485</v>
      </c>
      <c r="H10" s="1055">
        <v>4770</v>
      </c>
      <c r="I10" s="1056">
        <v>1715</v>
      </c>
    </row>
    <row r="11" spans="1:10" s="135" customFormat="1" ht="12.75" customHeight="1" x14ac:dyDescent="0.3">
      <c r="A11" s="725" t="s">
        <v>1632</v>
      </c>
      <c r="B11" s="709">
        <v>15</v>
      </c>
      <c r="C11" s="710">
        <v>0</v>
      </c>
      <c r="D11" s="711">
        <v>15</v>
      </c>
      <c r="E11" s="1049"/>
      <c r="F11" s="717" t="s">
        <v>1658</v>
      </c>
      <c r="G11" s="709"/>
      <c r="H11" s="710"/>
      <c r="I11" s="711"/>
    </row>
    <row r="12" spans="1:10" s="135" customFormat="1" ht="12.75" customHeight="1" x14ac:dyDescent="0.3">
      <c r="A12" s="725" t="s">
        <v>2036</v>
      </c>
      <c r="B12" s="709">
        <v>15</v>
      </c>
      <c r="C12" s="710">
        <v>0</v>
      </c>
      <c r="D12" s="711">
        <v>15</v>
      </c>
      <c r="E12" s="1049"/>
      <c r="F12" s="717" t="s">
        <v>1659</v>
      </c>
      <c r="G12" s="709">
        <v>1625</v>
      </c>
      <c r="H12" s="710">
        <v>815</v>
      </c>
      <c r="I12" s="711">
        <v>810</v>
      </c>
    </row>
    <row r="13" spans="1:10" s="135" customFormat="1" ht="12.75" customHeight="1" x14ac:dyDescent="0.3">
      <c r="A13" s="725" t="s">
        <v>1633</v>
      </c>
      <c r="B13" s="709">
        <v>50</v>
      </c>
      <c r="C13" s="710">
        <v>40</v>
      </c>
      <c r="D13" s="711">
        <v>10</v>
      </c>
      <c r="E13" s="1049"/>
      <c r="F13" s="1068" t="s">
        <v>499</v>
      </c>
      <c r="G13" s="1063">
        <v>0</v>
      </c>
      <c r="H13" s="1064">
        <v>0</v>
      </c>
      <c r="I13" s="1065">
        <v>10</v>
      </c>
    </row>
    <row r="14" spans="1:10" s="135" customFormat="1" ht="12.75" customHeight="1" x14ac:dyDescent="0.3">
      <c r="A14" s="725" t="s">
        <v>1634</v>
      </c>
      <c r="B14" s="709">
        <v>25</v>
      </c>
      <c r="C14" s="710">
        <v>0</v>
      </c>
      <c r="D14" s="711">
        <v>25</v>
      </c>
      <c r="E14" s="363"/>
      <c r="F14" s="1068" t="s">
        <v>1648</v>
      </c>
      <c r="G14" s="1063">
        <v>155</v>
      </c>
      <c r="H14" s="1064">
        <v>110</v>
      </c>
      <c r="I14" s="1065">
        <v>40</v>
      </c>
    </row>
    <row r="15" spans="1:10" s="135" customFormat="1" ht="12.75" customHeight="1" x14ac:dyDescent="0.3">
      <c r="A15" s="725" t="s">
        <v>2037</v>
      </c>
      <c r="B15" s="709">
        <v>85</v>
      </c>
      <c r="C15" s="710">
        <v>65</v>
      </c>
      <c r="D15" s="711">
        <v>15</v>
      </c>
      <c r="E15" s="363"/>
      <c r="F15" s="1068" t="s">
        <v>2059</v>
      </c>
      <c r="G15" s="1063">
        <v>30</v>
      </c>
      <c r="H15" s="1064">
        <v>10</v>
      </c>
      <c r="I15" s="1065">
        <v>25</v>
      </c>
    </row>
    <row r="16" spans="1:10" s="135" customFormat="1" ht="12.75" customHeight="1" x14ac:dyDescent="0.3">
      <c r="A16" s="725" t="s">
        <v>2038</v>
      </c>
      <c r="B16" s="709">
        <v>10</v>
      </c>
      <c r="C16" s="710">
        <v>0</v>
      </c>
      <c r="D16" s="711">
        <v>10</v>
      </c>
      <c r="E16" s="363"/>
      <c r="F16" s="1068" t="s">
        <v>2060</v>
      </c>
      <c r="G16" s="1063">
        <v>10</v>
      </c>
      <c r="H16" s="1064">
        <v>0</v>
      </c>
      <c r="I16" s="1065">
        <v>0</v>
      </c>
    </row>
    <row r="17" spans="1:9" s="135" customFormat="1" ht="12.75" customHeight="1" x14ac:dyDescent="0.3">
      <c r="A17" s="725" t="s">
        <v>2039</v>
      </c>
      <c r="B17" s="709">
        <v>45</v>
      </c>
      <c r="C17" s="710">
        <v>35</v>
      </c>
      <c r="D17" s="711">
        <v>10</v>
      </c>
      <c r="E17" s="363"/>
      <c r="F17" s="1068" t="s">
        <v>2061</v>
      </c>
      <c r="G17" s="1063">
        <v>15</v>
      </c>
      <c r="H17" s="1064">
        <v>0</v>
      </c>
      <c r="I17" s="1065">
        <v>10</v>
      </c>
    </row>
    <row r="18" spans="1:9" s="135" customFormat="1" ht="12.75" customHeight="1" x14ac:dyDescent="0.3">
      <c r="A18" s="725" t="s">
        <v>2040</v>
      </c>
      <c r="B18" s="709">
        <v>10</v>
      </c>
      <c r="C18" s="710">
        <v>0</v>
      </c>
      <c r="D18" s="711">
        <v>10</v>
      </c>
      <c r="E18" s="363"/>
      <c r="F18" s="1068" t="s">
        <v>2062</v>
      </c>
      <c r="G18" s="1063">
        <v>15</v>
      </c>
      <c r="H18" s="1064">
        <v>0</v>
      </c>
      <c r="I18" s="1065">
        <v>15</v>
      </c>
    </row>
    <row r="19" spans="1:9" s="135" customFormat="1" ht="12.75" customHeight="1" x14ac:dyDescent="0.3">
      <c r="A19" s="725" t="s">
        <v>2041</v>
      </c>
      <c r="B19" s="709">
        <v>10</v>
      </c>
      <c r="C19" s="710">
        <v>0</v>
      </c>
      <c r="D19" s="711">
        <v>0</v>
      </c>
      <c r="E19" s="363"/>
      <c r="F19" s="1068" t="s">
        <v>1202</v>
      </c>
      <c r="G19" s="1063">
        <v>295</v>
      </c>
      <c r="H19" s="1064">
        <v>210</v>
      </c>
      <c r="I19" s="1065">
        <v>80</v>
      </c>
    </row>
    <row r="20" spans="1:9" s="135" customFormat="1" ht="12.75" customHeight="1" x14ac:dyDescent="0.3">
      <c r="A20" s="725" t="s">
        <v>2042</v>
      </c>
      <c r="B20" s="709">
        <v>40</v>
      </c>
      <c r="C20" s="710">
        <v>20</v>
      </c>
      <c r="D20" s="711">
        <v>20</v>
      </c>
      <c r="E20" s="1049"/>
      <c r="F20" s="1068" t="s">
        <v>498</v>
      </c>
      <c r="G20" s="1063">
        <v>20</v>
      </c>
      <c r="H20" s="1064">
        <v>10</v>
      </c>
      <c r="I20" s="1065">
        <v>10</v>
      </c>
    </row>
    <row r="21" spans="1:9" s="135" customFormat="1" ht="12.75" customHeight="1" x14ac:dyDescent="0.3">
      <c r="A21" s="725" t="s">
        <v>1635</v>
      </c>
      <c r="B21" s="709">
        <v>95</v>
      </c>
      <c r="C21" s="710">
        <v>30</v>
      </c>
      <c r="D21" s="711">
        <v>65</v>
      </c>
      <c r="E21" s="1049"/>
      <c r="F21" s="1068" t="s">
        <v>2063</v>
      </c>
      <c r="G21" s="1063">
        <v>55</v>
      </c>
      <c r="H21" s="1064">
        <v>0</v>
      </c>
      <c r="I21" s="1065">
        <v>50</v>
      </c>
    </row>
    <row r="22" spans="1:9" s="135" customFormat="1" ht="12.75" customHeight="1" x14ac:dyDescent="0.3">
      <c r="A22" s="725" t="s">
        <v>2043</v>
      </c>
      <c r="B22" s="709">
        <v>20</v>
      </c>
      <c r="C22" s="710">
        <v>10</v>
      </c>
      <c r="D22" s="711">
        <v>10</v>
      </c>
      <c r="E22" s="363"/>
      <c r="F22" s="1068" t="s">
        <v>813</v>
      </c>
      <c r="G22" s="1063">
        <v>715</v>
      </c>
      <c r="H22" s="1064">
        <v>205</v>
      </c>
      <c r="I22" s="1065">
        <v>510</v>
      </c>
    </row>
    <row r="23" spans="1:9" s="135" customFormat="1" ht="12.75" customHeight="1" x14ac:dyDescent="0.25">
      <c r="A23" s="366"/>
      <c r="B23" s="363"/>
      <c r="C23" s="364"/>
      <c r="D23" s="365"/>
      <c r="E23" s="363"/>
      <c r="F23" s="1068" t="s">
        <v>2064</v>
      </c>
      <c r="G23" s="1063">
        <v>65</v>
      </c>
      <c r="H23" s="1064">
        <v>15</v>
      </c>
      <c r="I23" s="1065">
        <v>45</v>
      </c>
    </row>
    <row r="24" spans="1:9" s="135" customFormat="1" ht="12.75" customHeight="1" x14ac:dyDescent="0.25">
      <c r="A24" s="1057" t="s">
        <v>1642</v>
      </c>
      <c r="B24" s="1054">
        <v>980</v>
      </c>
      <c r="C24" s="1055">
        <v>430</v>
      </c>
      <c r="D24" s="1056">
        <v>550</v>
      </c>
      <c r="E24" s="363"/>
      <c r="F24" s="1068" t="s">
        <v>1649</v>
      </c>
      <c r="G24" s="1063">
        <v>0</v>
      </c>
      <c r="H24" s="1064">
        <v>10</v>
      </c>
      <c r="I24" s="1065">
        <v>0</v>
      </c>
    </row>
    <row r="25" spans="1:9" s="135" customFormat="1" ht="12.75" customHeight="1" x14ac:dyDescent="0.3">
      <c r="A25" s="717" t="s">
        <v>1643</v>
      </c>
      <c r="B25" s="709">
        <v>180</v>
      </c>
      <c r="C25" s="710">
        <v>130</v>
      </c>
      <c r="D25" s="711">
        <v>50</v>
      </c>
      <c r="E25" s="1049"/>
      <c r="F25" s="1068" t="s">
        <v>816</v>
      </c>
      <c r="G25" s="1063">
        <v>245</v>
      </c>
      <c r="H25" s="1064">
        <v>210</v>
      </c>
      <c r="I25" s="1065">
        <v>35</v>
      </c>
    </row>
    <row r="26" spans="1:9" s="135" customFormat="1" ht="12.75" customHeight="1" x14ac:dyDescent="0.25">
      <c r="A26" s="724" t="s">
        <v>2044</v>
      </c>
      <c r="B26" s="1063">
        <v>10</v>
      </c>
      <c r="C26" s="1064">
        <v>10</v>
      </c>
      <c r="D26" s="1065">
        <v>0</v>
      </c>
      <c r="E26" s="1049"/>
      <c r="F26" s="1068" t="s">
        <v>2065</v>
      </c>
      <c r="G26" s="1063">
        <v>15</v>
      </c>
      <c r="H26" s="1064">
        <v>0</v>
      </c>
      <c r="I26" s="1065">
        <v>15</v>
      </c>
    </row>
    <row r="27" spans="1:9" s="135" customFormat="1" ht="12.75" customHeight="1" x14ac:dyDescent="0.25">
      <c r="A27" s="724" t="s">
        <v>2045</v>
      </c>
      <c r="B27" s="1063">
        <v>15</v>
      </c>
      <c r="C27" s="1064">
        <v>20</v>
      </c>
      <c r="D27" s="1065">
        <v>0</v>
      </c>
      <c r="E27" s="363"/>
      <c r="F27" s="1068" t="s">
        <v>1650</v>
      </c>
      <c r="G27" s="1063">
        <v>40</v>
      </c>
      <c r="H27" s="1064">
        <v>25</v>
      </c>
      <c r="I27" s="1065">
        <v>15</v>
      </c>
    </row>
    <row r="28" spans="1:9" s="135" customFormat="1" ht="12.75" customHeight="1" x14ac:dyDescent="0.25">
      <c r="A28" s="724" t="s">
        <v>2046</v>
      </c>
      <c r="B28" s="1063">
        <v>10</v>
      </c>
      <c r="C28" s="1064">
        <v>0</v>
      </c>
      <c r="D28" s="1065">
        <v>10</v>
      </c>
      <c r="E28" s="363"/>
      <c r="F28" s="1068" t="s">
        <v>2066</v>
      </c>
      <c r="G28" s="1063"/>
      <c r="H28" s="1064"/>
      <c r="I28" s="1065"/>
    </row>
    <row r="29" spans="1:9" s="135" customFormat="1" ht="12.75" customHeight="1" x14ac:dyDescent="0.25">
      <c r="A29" s="724" t="s">
        <v>1638</v>
      </c>
      <c r="B29" s="1063">
        <v>130</v>
      </c>
      <c r="C29" s="1064">
        <v>90</v>
      </c>
      <c r="D29" s="1065">
        <v>40</v>
      </c>
      <c r="E29" s="363"/>
      <c r="F29" s="1068" t="s">
        <v>2067</v>
      </c>
      <c r="G29" s="1063">
        <v>30</v>
      </c>
      <c r="H29" s="1064">
        <v>10</v>
      </c>
      <c r="I29" s="1065">
        <v>15</v>
      </c>
    </row>
    <row r="30" spans="1:9" s="135" customFormat="1" ht="12.75" customHeight="1" x14ac:dyDescent="0.3">
      <c r="A30" s="724" t="s">
        <v>2047</v>
      </c>
      <c r="B30" s="1063">
        <v>20</v>
      </c>
      <c r="C30" s="1064">
        <v>15</v>
      </c>
      <c r="D30" s="1065">
        <v>0</v>
      </c>
      <c r="E30" s="363"/>
      <c r="F30" s="717" t="s">
        <v>1660</v>
      </c>
      <c r="G30" s="709">
        <v>975</v>
      </c>
      <c r="H30" s="710">
        <v>700</v>
      </c>
      <c r="I30" s="711">
        <v>275</v>
      </c>
    </row>
    <row r="31" spans="1:9" s="135" customFormat="1" ht="12.75" customHeight="1" x14ac:dyDescent="0.25">
      <c r="A31" s="724" t="s">
        <v>2048</v>
      </c>
      <c r="B31" s="1063">
        <v>10</v>
      </c>
      <c r="C31" s="1064">
        <v>0</v>
      </c>
      <c r="D31" s="1065">
        <v>10</v>
      </c>
      <c r="E31" s="1049"/>
      <c r="F31" s="1068" t="s">
        <v>1651</v>
      </c>
      <c r="G31" s="1063">
        <v>10</v>
      </c>
      <c r="H31" s="1064">
        <v>10</v>
      </c>
      <c r="I31" s="1065">
        <v>0</v>
      </c>
    </row>
    <row r="32" spans="1:9" s="135" customFormat="1" ht="12.75" customHeight="1" x14ac:dyDescent="0.3">
      <c r="A32" s="717" t="s">
        <v>1644</v>
      </c>
      <c r="B32" s="709">
        <v>205</v>
      </c>
      <c r="C32" s="710">
        <v>140</v>
      </c>
      <c r="D32" s="711">
        <v>60</v>
      </c>
      <c r="E32" s="1049"/>
      <c r="F32" s="1068" t="s">
        <v>2068</v>
      </c>
      <c r="G32" s="1063">
        <v>10</v>
      </c>
      <c r="H32" s="1064">
        <v>10</v>
      </c>
      <c r="I32" s="1065">
        <v>0</v>
      </c>
    </row>
    <row r="33" spans="1:9" s="135" customFormat="1" ht="12.75" customHeight="1" x14ac:dyDescent="0.25">
      <c r="A33" s="724" t="s">
        <v>2049</v>
      </c>
      <c r="B33" s="1063">
        <v>115</v>
      </c>
      <c r="C33" s="1064">
        <v>75</v>
      </c>
      <c r="D33" s="1065">
        <v>50</v>
      </c>
      <c r="E33" s="459"/>
      <c r="F33" s="1068" t="s">
        <v>2069</v>
      </c>
      <c r="G33" s="1063">
        <v>135</v>
      </c>
      <c r="H33" s="1064">
        <v>65</v>
      </c>
      <c r="I33" s="1065">
        <v>70</v>
      </c>
    </row>
    <row r="34" spans="1:9" s="135" customFormat="1" ht="12.75" customHeight="1" x14ac:dyDescent="0.25">
      <c r="A34" s="724" t="s">
        <v>2050</v>
      </c>
      <c r="B34" s="1063">
        <v>40</v>
      </c>
      <c r="C34" s="1064">
        <v>35</v>
      </c>
      <c r="D34" s="1065">
        <v>0</v>
      </c>
      <c r="E34" s="363"/>
      <c r="F34" s="1068" t="s">
        <v>1014</v>
      </c>
      <c r="G34" s="1063">
        <v>615</v>
      </c>
      <c r="H34" s="1064">
        <v>425</v>
      </c>
      <c r="I34" s="1065">
        <v>185</v>
      </c>
    </row>
    <row r="35" spans="1:9" s="135" customFormat="1" ht="12.75" customHeight="1" x14ac:dyDescent="0.25">
      <c r="A35" s="724" t="s">
        <v>2051</v>
      </c>
      <c r="B35" s="1063">
        <v>35</v>
      </c>
      <c r="C35" s="1064">
        <v>25</v>
      </c>
      <c r="D35" s="1065">
        <v>15</v>
      </c>
      <c r="E35" s="363"/>
      <c r="F35" s="1068" t="s">
        <v>1652</v>
      </c>
      <c r="G35" s="1063">
        <v>185</v>
      </c>
      <c r="H35" s="1064">
        <v>110</v>
      </c>
      <c r="I35" s="1065">
        <v>80</v>
      </c>
    </row>
    <row r="36" spans="1:9" s="135" customFormat="1" ht="12.75" customHeight="1" x14ac:dyDescent="0.25">
      <c r="A36" s="724" t="s">
        <v>2052</v>
      </c>
      <c r="B36" s="1063">
        <v>10</v>
      </c>
      <c r="C36" s="1064">
        <v>10</v>
      </c>
      <c r="D36" s="1065">
        <v>10</v>
      </c>
      <c r="E36" s="363"/>
      <c r="F36" s="1068" t="s">
        <v>1653</v>
      </c>
      <c r="G36" s="1063">
        <v>75</v>
      </c>
      <c r="H36" s="1064">
        <v>30</v>
      </c>
      <c r="I36" s="1065">
        <v>45</v>
      </c>
    </row>
    <row r="37" spans="1:9" ht="12.75" customHeight="1" x14ac:dyDescent="0.3">
      <c r="A37" s="717" t="s">
        <v>1645</v>
      </c>
      <c r="B37" s="709">
        <v>115</v>
      </c>
      <c r="C37" s="710">
        <v>45</v>
      </c>
      <c r="D37" s="711">
        <v>70</v>
      </c>
      <c r="E37" s="459"/>
      <c r="F37" s="1068" t="s">
        <v>2070</v>
      </c>
      <c r="G37" s="1063">
        <v>15</v>
      </c>
      <c r="H37" s="1064">
        <v>0</v>
      </c>
      <c r="I37" s="1065">
        <v>15</v>
      </c>
    </row>
    <row r="38" spans="1:9" ht="12.75" customHeight="1" x14ac:dyDescent="0.25">
      <c r="A38" s="724" t="s">
        <v>2053</v>
      </c>
      <c r="B38" s="1063">
        <v>10</v>
      </c>
      <c r="C38" s="1064">
        <v>10</v>
      </c>
      <c r="D38" s="1065">
        <v>0</v>
      </c>
      <c r="E38" s="459"/>
      <c r="F38" s="1068" t="s">
        <v>1654</v>
      </c>
      <c r="G38" s="1063">
        <v>10</v>
      </c>
      <c r="H38" s="1064">
        <v>10</v>
      </c>
      <c r="I38" s="1065">
        <v>0</v>
      </c>
    </row>
    <row r="39" spans="1:9" ht="12.75" customHeight="1" x14ac:dyDescent="0.25">
      <c r="A39" s="724" t="s">
        <v>2054</v>
      </c>
      <c r="B39" s="1063">
        <v>10</v>
      </c>
      <c r="C39" s="1064">
        <v>0</v>
      </c>
      <c r="D39" s="1065">
        <v>10</v>
      </c>
      <c r="E39" s="459"/>
      <c r="F39" s="1068" t="s">
        <v>1655</v>
      </c>
      <c r="G39" s="1063">
        <v>50</v>
      </c>
      <c r="H39" s="1064">
        <v>50</v>
      </c>
      <c r="I39" s="1065">
        <v>0</v>
      </c>
    </row>
    <row r="40" spans="1:9" ht="12.75" customHeight="1" x14ac:dyDescent="0.25">
      <c r="A40" s="724" t="s">
        <v>2055</v>
      </c>
      <c r="B40" s="1063">
        <v>10</v>
      </c>
      <c r="C40" s="1064">
        <v>10</v>
      </c>
      <c r="D40" s="1065">
        <v>0</v>
      </c>
      <c r="E40" s="459"/>
      <c r="F40" s="1068" t="s">
        <v>2082</v>
      </c>
      <c r="G40" s="1063">
        <v>0</v>
      </c>
      <c r="H40" s="1064">
        <v>0</v>
      </c>
      <c r="I40" s="1065">
        <v>10</v>
      </c>
    </row>
    <row r="41" spans="1:9" ht="12.75" customHeight="1" x14ac:dyDescent="0.3">
      <c r="A41" s="724" t="s">
        <v>2056</v>
      </c>
      <c r="B41" s="1063">
        <v>20</v>
      </c>
      <c r="C41" s="1064">
        <v>20</v>
      </c>
      <c r="D41" s="1065">
        <v>0</v>
      </c>
      <c r="E41" s="357"/>
      <c r="F41" s="717" t="s">
        <v>1661</v>
      </c>
      <c r="G41" s="709">
        <v>3920</v>
      </c>
      <c r="H41" s="710">
        <v>3255</v>
      </c>
      <c r="I41" s="711">
        <v>660</v>
      </c>
    </row>
    <row r="42" spans="1:9" ht="12.75" customHeight="1" x14ac:dyDescent="0.25">
      <c r="A42" s="724" t="s">
        <v>1639</v>
      </c>
      <c r="B42" s="1063">
        <v>45</v>
      </c>
      <c r="C42" s="1064">
        <v>10</v>
      </c>
      <c r="D42" s="1065">
        <v>35</v>
      </c>
      <c r="E42" s="451"/>
      <c r="F42" s="1068" t="s">
        <v>2081</v>
      </c>
      <c r="G42" s="1063">
        <v>0</v>
      </c>
      <c r="H42" s="1064">
        <v>10</v>
      </c>
      <c r="I42" s="1065">
        <v>0</v>
      </c>
    </row>
    <row r="43" spans="1:9" ht="12.75" customHeight="1" x14ac:dyDescent="0.25">
      <c r="A43" s="724" t="s">
        <v>2057</v>
      </c>
      <c r="B43" s="1063">
        <v>20</v>
      </c>
      <c r="C43" s="1064">
        <v>0</v>
      </c>
      <c r="D43" s="1065">
        <v>20</v>
      </c>
      <c r="E43" s="451"/>
      <c r="F43" s="1068" t="s">
        <v>2071</v>
      </c>
      <c r="G43" s="1063">
        <v>10</v>
      </c>
      <c r="H43" s="1064">
        <v>15</v>
      </c>
      <c r="I43" s="1065">
        <v>0</v>
      </c>
    </row>
    <row r="44" spans="1:9" ht="12.75" customHeight="1" x14ac:dyDescent="0.25">
      <c r="A44" s="724" t="s">
        <v>2058</v>
      </c>
      <c r="B44" s="1063">
        <v>10</v>
      </c>
      <c r="C44" s="1064">
        <v>0</v>
      </c>
      <c r="D44" s="1065">
        <v>10</v>
      </c>
      <c r="E44" s="451"/>
      <c r="F44" s="1068" t="s">
        <v>814</v>
      </c>
      <c r="G44" s="1063">
        <v>2735</v>
      </c>
      <c r="H44" s="1064">
        <v>2385</v>
      </c>
      <c r="I44" s="1065">
        <v>355</v>
      </c>
    </row>
    <row r="45" spans="1:9" ht="12.75" customHeight="1" x14ac:dyDescent="0.3">
      <c r="A45" s="717" t="s">
        <v>1646</v>
      </c>
      <c r="B45" s="709">
        <v>515</v>
      </c>
      <c r="C45" s="710">
        <v>110</v>
      </c>
      <c r="D45" s="711">
        <v>400</v>
      </c>
      <c r="E45" s="459"/>
      <c r="F45" s="1068" t="s">
        <v>815</v>
      </c>
      <c r="G45" s="1063">
        <v>730</v>
      </c>
      <c r="H45" s="1064">
        <v>530</v>
      </c>
      <c r="I45" s="1065">
        <v>200</v>
      </c>
    </row>
    <row r="46" spans="1:9" ht="12.75" customHeight="1" x14ac:dyDescent="0.25">
      <c r="A46" s="1068" t="s">
        <v>1640</v>
      </c>
      <c r="B46" s="1063">
        <v>40</v>
      </c>
      <c r="C46" s="1064">
        <v>0</v>
      </c>
      <c r="D46" s="1065">
        <v>40</v>
      </c>
      <c r="E46" s="459"/>
      <c r="F46" s="1068" t="s">
        <v>2072</v>
      </c>
      <c r="G46" s="1063">
        <v>25</v>
      </c>
      <c r="H46" s="1064">
        <v>0</v>
      </c>
      <c r="I46" s="1065">
        <v>25</v>
      </c>
    </row>
    <row r="47" spans="1:9" ht="12.75" customHeight="1" x14ac:dyDescent="0.25">
      <c r="A47" s="1068" t="s">
        <v>1641</v>
      </c>
      <c r="B47" s="1063">
        <v>475</v>
      </c>
      <c r="C47" s="1064">
        <v>110</v>
      </c>
      <c r="D47" s="1065">
        <v>365</v>
      </c>
      <c r="E47" s="459"/>
      <c r="F47" s="1068" t="s">
        <v>179</v>
      </c>
      <c r="G47" s="1063">
        <v>110</v>
      </c>
      <c r="H47" s="1064">
        <v>55</v>
      </c>
      <c r="I47" s="1065">
        <v>60</v>
      </c>
    </row>
    <row r="48" spans="1:9" ht="12.75" customHeight="1" x14ac:dyDescent="0.3">
      <c r="A48" s="715"/>
      <c r="B48" s="709"/>
      <c r="C48" s="710"/>
      <c r="D48" s="711"/>
      <c r="E48" s="459"/>
      <c r="F48" s="1068" t="s">
        <v>1379</v>
      </c>
      <c r="G48" s="1063">
        <v>220</v>
      </c>
      <c r="H48" s="1064">
        <v>165</v>
      </c>
      <c r="I48" s="1065">
        <v>55</v>
      </c>
    </row>
    <row r="49" spans="1:9" ht="12.75" customHeight="1" x14ac:dyDescent="0.25">
      <c r="A49" s="1082" t="s">
        <v>1662</v>
      </c>
      <c r="B49" s="1055">
        <v>90</v>
      </c>
      <c r="C49" s="1055">
        <v>10</v>
      </c>
      <c r="D49" s="1056">
        <v>80</v>
      </c>
      <c r="E49" s="459"/>
      <c r="F49" s="1068" t="s">
        <v>2073</v>
      </c>
      <c r="G49" s="1063">
        <v>35</v>
      </c>
      <c r="H49" s="1064">
        <v>0</v>
      </c>
      <c r="I49" s="1065">
        <v>35</v>
      </c>
    </row>
    <row r="50" spans="1:9" ht="12.75" customHeight="1" x14ac:dyDescent="0.3">
      <c r="A50" s="712" t="s">
        <v>1663</v>
      </c>
      <c r="B50" s="709">
        <v>55</v>
      </c>
      <c r="C50" s="710">
        <v>10</v>
      </c>
      <c r="D50" s="711">
        <v>45</v>
      </c>
      <c r="E50" s="459"/>
      <c r="F50" s="1068" t="s">
        <v>1656</v>
      </c>
      <c r="G50" s="1063">
        <v>20</v>
      </c>
      <c r="H50" s="1064">
        <v>0</v>
      </c>
      <c r="I50" s="1065">
        <v>20</v>
      </c>
    </row>
    <row r="51" spans="1:9" ht="12.75" customHeight="1" x14ac:dyDescent="0.3">
      <c r="A51" s="712" t="s">
        <v>2077</v>
      </c>
      <c r="B51" s="709">
        <v>30</v>
      </c>
      <c r="C51" s="710">
        <v>0</v>
      </c>
      <c r="D51" s="711">
        <v>30</v>
      </c>
      <c r="E51" s="459"/>
      <c r="F51" s="1068" t="s">
        <v>2074</v>
      </c>
      <c r="G51" s="1063">
        <v>10</v>
      </c>
      <c r="H51" s="1064">
        <v>0</v>
      </c>
      <c r="I51" s="1065">
        <v>10</v>
      </c>
    </row>
    <row r="52" spans="1:9" ht="12.75" customHeight="1" x14ac:dyDescent="0.3">
      <c r="A52" s="712" t="s">
        <v>2078</v>
      </c>
      <c r="B52" s="709">
        <v>10</v>
      </c>
      <c r="C52" s="710">
        <v>0</v>
      </c>
      <c r="D52" s="711">
        <v>10</v>
      </c>
      <c r="E52" s="459"/>
      <c r="F52" s="1068" t="s">
        <v>1657</v>
      </c>
      <c r="G52" s="1063">
        <v>20</v>
      </c>
      <c r="H52" s="1064">
        <v>20</v>
      </c>
      <c r="I52" s="1065">
        <v>0</v>
      </c>
    </row>
    <row r="53" spans="1:9" ht="12.75" customHeight="1" x14ac:dyDescent="0.25">
      <c r="A53" s="1068" t="s">
        <v>2079</v>
      </c>
      <c r="B53" s="1063">
        <v>0</v>
      </c>
      <c r="C53" s="1064">
        <v>10</v>
      </c>
      <c r="D53" s="1065">
        <v>0</v>
      </c>
      <c r="E53" s="459"/>
      <c r="F53" s="1068" t="s">
        <v>2075</v>
      </c>
      <c r="G53" s="1063">
        <v>40</v>
      </c>
      <c r="H53" s="1064">
        <v>25</v>
      </c>
      <c r="I53" s="1065">
        <v>10</v>
      </c>
    </row>
    <row r="54" spans="1:9" ht="12.75" customHeight="1" x14ac:dyDescent="0.25">
      <c r="A54" s="1068" t="s">
        <v>2080</v>
      </c>
      <c r="B54" s="1063">
        <v>10</v>
      </c>
      <c r="C54" s="1064">
        <v>0</v>
      </c>
      <c r="D54" s="1065">
        <v>10</v>
      </c>
      <c r="E54" s="459"/>
      <c r="F54" s="1068" t="s">
        <v>1380</v>
      </c>
      <c r="G54" s="1063">
        <v>85</v>
      </c>
      <c r="H54" s="1064">
        <v>55</v>
      </c>
      <c r="I54" s="1065">
        <v>30</v>
      </c>
    </row>
    <row r="55" spans="1:9" ht="12.75" customHeight="1" x14ac:dyDescent="0.3">
      <c r="A55" s="1081"/>
      <c r="B55" s="719"/>
      <c r="C55" s="438"/>
      <c r="D55" s="718"/>
      <c r="E55" s="357"/>
      <c r="F55" s="1069" t="s">
        <v>2076</v>
      </c>
      <c r="G55" s="719">
        <v>15</v>
      </c>
      <c r="H55" s="438">
        <v>0</v>
      </c>
      <c r="I55" s="718">
        <v>15</v>
      </c>
    </row>
    <row r="57" spans="1:9" x14ac:dyDescent="0.25">
      <c r="A57" s="359" t="s">
        <v>1187</v>
      </c>
    </row>
    <row r="58" spans="1:9" x14ac:dyDescent="0.25">
      <c r="A58" s="1052" t="s">
        <v>1188</v>
      </c>
    </row>
    <row r="60" spans="1:9" ht="37.5" customHeight="1" x14ac:dyDescent="0.25">
      <c r="A60" s="1464" t="s">
        <v>2621</v>
      </c>
      <c r="B60" s="1464"/>
      <c r="C60" s="1464"/>
      <c r="D60" s="1464"/>
      <c r="E60" s="1464"/>
      <c r="F60" s="1464"/>
      <c r="G60" s="1464"/>
      <c r="H60" s="1464"/>
      <c r="I60" s="1464"/>
    </row>
    <row r="61" spans="1:9" ht="13.8" x14ac:dyDescent="0.25">
      <c r="A61" s="1044" t="s">
        <v>2083</v>
      </c>
    </row>
    <row r="64" spans="1:9" ht="13.8" x14ac:dyDescent="0.25">
      <c r="D64" s="1044"/>
      <c r="E64" s="1044"/>
    </row>
    <row r="66" spans="7:9" x14ac:dyDescent="0.25">
      <c r="G66" s="158"/>
      <c r="H66" s="158"/>
      <c r="I66" s="158"/>
    </row>
    <row r="67" spans="7:9" x14ac:dyDescent="0.25">
      <c r="G67" s="158"/>
      <c r="H67" s="158"/>
      <c r="I67" s="158"/>
    </row>
    <row r="68" spans="7:9" x14ac:dyDescent="0.25">
      <c r="G68" s="158"/>
      <c r="H68" s="158"/>
      <c r="I68" s="158"/>
    </row>
    <row r="69" spans="7:9" x14ac:dyDescent="0.25">
      <c r="G69" s="158"/>
      <c r="H69" s="158"/>
      <c r="I69" s="158"/>
    </row>
    <row r="70" spans="7:9" x14ac:dyDescent="0.25">
      <c r="G70" s="158"/>
      <c r="H70" s="158"/>
      <c r="I70" s="158"/>
    </row>
    <row r="71" spans="7:9" x14ac:dyDescent="0.25">
      <c r="G71" s="158"/>
      <c r="H71" s="158"/>
      <c r="I71" s="158"/>
    </row>
    <row r="72" spans="7:9" x14ac:dyDescent="0.25">
      <c r="G72" s="158"/>
      <c r="H72" s="158"/>
      <c r="I72" s="158"/>
    </row>
    <row r="73" spans="7:9" x14ac:dyDescent="0.25">
      <c r="G73" s="158"/>
      <c r="H73" s="158"/>
      <c r="I73" s="158"/>
    </row>
    <row r="74" spans="7:9" x14ac:dyDescent="0.25">
      <c r="G74" s="158"/>
      <c r="H74" s="158"/>
      <c r="I74" s="158"/>
    </row>
  </sheetData>
  <mergeCells count="6">
    <mergeCell ref="A60:I60"/>
    <mergeCell ref="A1:I1"/>
    <mergeCell ref="A3:I3"/>
    <mergeCell ref="A4:I4"/>
    <mergeCell ref="B6:D6"/>
    <mergeCell ref="G6:I6"/>
  </mergeCells>
  <hyperlinks>
    <hyperlink ref="A61" r:id="rId1" xr:uid="{00000000-0004-0000-0B00-000000000000}"/>
  </hyperlinks>
  <printOptions horizontalCentered="1"/>
  <pageMargins left="0.74803149606299202" right="0.74803149606299202" top="0.98425196850393704" bottom="0.98425196850393704" header="0.511811023622047" footer="0.511811023622047"/>
  <pageSetup scale="67" firstPageNumber="27" orientation="portrait" useFirstPageNumber="1" r:id="rId2"/>
  <headerFooter alignWithMargins="0"/>
  <rowBreaks count="1" manualBreakCount="1">
    <brk id="61" max="8" man="1"/>
  </rowBreaks>
  <legacyDrawingHF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indexed="45"/>
    <pageSetUpPr fitToPage="1"/>
  </sheetPr>
  <dimension ref="A1:J62"/>
  <sheetViews>
    <sheetView zoomScaleNormal="100" workbookViewId="0">
      <selection sqref="A1:E1"/>
    </sheetView>
  </sheetViews>
  <sheetFormatPr defaultRowHeight="13.2" x14ac:dyDescent="0.25"/>
  <cols>
    <col min="1" max="1" width="39.6640625" customWidth="1"/>
    <col min="2" max="4" width="17.44140625" customWidth="1"/>
    <col min="5" max="5" width="19.33203125" customWidth="1"/>
  </cols>
  <sheetData>
    <row r="1" spans="1:10" ht="17.399999999999999" x14ac:dyDescent="0.3">
      <c r="A1" s="1451" t="s">
        <v>1198</v>
      </c>
      <c r="B1" s="1451"/>
      <c r="C1" s="1451"/>
      <c r="D1" s="1451"/>
      <c r="E1" s="1451"/>
      <c r="F1" s="507"/>
      <c r="G1" s="507"/>
      <c r="H1" s="507"/>
      <c r="I1" s="507"/>
      <c r="J1" s="507"/>
    </row>
    <row r="2" spans="1:10" ht="14.25" customHeight="1" x14ac:dyDescent="0.3">
      <c r="A2" s="27"/>
    </row>
    <row r="3" spans="1:10" ht="17.399999999999999" x14ac:dyDescent="0.3">
      <c r="A3" s="1451" t="s">
        <v>1988</v>
      </c>
      <c r="B3" s="1451"/>
      <c r="C3" s="1451"/>
      <c r="D3" s="1451"/>
      <c r="E3" s="1451"/>
    </row>
    <row r="4" spans="1:10" ht="17.399999999999999" x14ac:dyDescent="0.3">
      <c r="A4" s="1452" t="s">
        <v>440</v>
      </c>
      <c r="B4" s="1452"/>
      <c r="C4" s="1452"/>
      <c r="D4" s="1452"/>
      <c r="E4" s="1452"/>
    </row>
    <row r="6" spans="1:10" ht="15.6" x14ac:dyDescent="0.3">
      <c r="B6" s="37" t="s">
        <v>2</v>
      </c>
      <c r="C6" s="37" t="s">
        <v>3</v>
      </c>
      <c r="D6" s="37" t="s">
        <v>4</v>
      </c>
      <c r="E6" s="37" t="s">
        <v>1165</v>
      </c>
    </row>
    <row r="7" spans="1:10" ht="4.5" customHeight="1" thickBot="1" x14ac:dyDescent="0.3"/>
    <row r="8" spans="1:10" ht="3.75" customHeight="1" x14ac:dyDescent="0.25">
      <c r="A8" s="791"/>
      <c r="B8" s="791"/>
      <c r="C8" s="791"/>
      <c r="D8" s="791"/>
      <c r="E8" s="791"/>
    </row>
    <row r="9" spans="1:10" ht="13.8" x14ac:dyDescent="0.25">
      <c r="A9" s="790" t="s">
        <v>1203</v>
      </c>
      <c r="B9" s="49">
        <v>17160</v>
      </c>
      <c r="C9" s="49">
        <v>82020</v>
      </c>
      <c r="D9" s="49">
        <v>43730</v>
      </c>
      <c r="E9" s="49">
        <v>142910</v>
      </c>
      <c r="J9" s="47"/>
    </row>
    <row r="10" spans="1:10" ht="13.8" x14ac:dyDescent="0.25">
      <c r="A10" s="26"/>
      <c r="B10" s="36"/>
      <c r="C10" s="36"/>
      <c r="D10" s="36"/>
      <c r="E10" s="36"/>
    </row>
    <row r="11" spans="1:10" ht="13.8" x14ac:dyDescent="0.25">
      <c r="A11" s="32" t="s">
        <v>9</v>
      </c>
      <c r="B11" s="49">
        <v>8540</v>
      </c>
      <c r="C11" s="49">
        <v>39420</v>
      </c>
      <c r="D11" s="49">
        <v>21345</v>
      </c>
      <c r="E11" s="49">
        <v>69305</v>
      </c>
      <c r="G11" s="47"/>
      <c r="H11" s="47"/>
      <c r="I11" s="47"/>
      <c r="J11" s="47"/>
    </row>
    <row r="12" spans="1:10" ht="13.8" x14ac:dyDescent="0.25">
      <c r="A12" s="26" t="s">
        <v>5</v>
      </c>
      <c r="B12" s="36">
        <v>1285</v>
      </c>
      <c r="C12" s="36">
        <v>6755</v>
      </c>
      <c r="D12" s="36">
        <v>3535</v>
      </c>
      <c r="E12" s="36">
        <v>11570</v>
      </c>
      <c r="J12" s="47"/>
    </row>
    <row r="13" spans="1:10" ht="13.8" x14ac:dyDescent="0.25">
      <c r="A13" s="26" t="s">
        <v>6</v>
      </c>
      <c r="B13" s="36">
        <v>2765</v>
      </c>
      <c r="C13" s="36">
        <v>14655</v>
      </c>
      <c r="D13" s="36">
        <v>6955</v>
      </c>
      <c r="E13" s="36">
        <v>24380</v>
      </c>
      <c r="J13" s="47"/>
    </row>
    <row r="14" spans="1:10" ht="13.8" x14ac:dyDescent="0.25">
      <c r="A14" s="26" t="s">
        <v>7</v>
      </c>
      <c r="B14" s="36">
        <v>2690</v>
      </c>
      <c r="C14" s="36">
        <v>11440</v>
      </c>
      <c r="D14" s="36">
        <v>6575</v>
      </c>
      <c r="E14" s="36">
        <v>20715</v>
      </c>
      <c r="J14" s="47"/>
    </row>
    <row r="15" spans="1:10" ht="13.8" x14ac:dyDescent="0.25">
      <c r="A15" s="26" t="s">
        <v>8</v>
      </c>
      <c r="B15" s="36">
        <v>1810</v>
      </c>
      <c r="C15" s="36">
        <v>6570</v>
      </c>
      <c r="D15" s="36">
        <v>4265</v>
      </c>
      <c r="E15" s="36">
        <v>12645</v>
      </c>
      <c r="J15" s="47"/>
    </row>
    <row r="16" spans="1:10" ht="13.8" x14ac:dyDescent="0.25">
      <c r="A16" s="26"/>
      <c r="B16" s="36"/>
      <c r="C16" s="36"/>
      <c r="D16" s="36"/>
      <c r="E16" s="36"/>
    </row>
    <row r="17" spans="1:10" ht="13.8" x14ac:dyDescent="0.25">
      <c r="A17" s="32" t="s">
        <v>10</v>
      </c>
      <c r="B17" s="49">
        <v>8620</v>
      </c>
      <c r="C17" s="49">
        <v>42595</v>
      </c>
      <c r="D17" s="49">
        <v>22385</v>
      </c>
      <c r="E17" s="49">
        <v>73600</v>
      </c>
      <c r="G17" s="47"/>
      <c r="H17" s="47"/>
      <c r="I17" s="47"/>
      <c r="J17" s="47"/>
    </row>
    <row r="18" spans="1:10" ht="13.8" x14ac:dyDescent="0.25">
      <c r="A18" s="26" t="s">
        <v>5</v>
      </c>
      <c r="B18" s="36">
        <v>1210</v>
      </c>
      <c r="C18" s="36">
        <v>6480</v>
      </c>
      <c r="D18" s="36">
        <v>3425</v>
      </c>
      <c r="E18" s="36">
        <v>11115</v>
      </c>
      <c r="J18" s="47"/>
    </row>
    <row r="19" spans="1:10" ht="13.8" x14ac:dyDescent="0.25">
      <c r="A19" s="26" t="s">
        <v>6</v>
      </c>
      <c r="B19" s="36">
        <v>2655</v>
      </c>
      <c r="C19" s="36">
        <v>15500</v>
      </c>
      <c r="D19" s="36">
        <v>7130</v>
      </c>
      <c r="E19" s="36">
        <v>25295</v>
      </c>
      <c r="J19" s="47"/>
    </row>
    <row r="20" spans="1:10" ht="13.8" x14ac:dyDescent="0.25">
      <c r="A20" s="26" t="s">
        <v>7</v>
      </c>
      <c r="B20" s="36">
        <v>2810</v>
      </c>
      <c r="C20" s="36">
        <v>12430</v>
      </c>
      <c r="D20" s="36">
        <v>6885</v>
      </c>
      <c r="E20" s="36">
        <v>22125</v>
      </c>
      <c r="J20" s="47"/>
    </row>
    <row r="21" spans="1:10" ht="13.8" x14ac:dyDescent="0.25">
      <c r="A21" s="26" t="s">
        <v>8</v>
      </c>
      <c r="B21" s="36">
        <v>1945</v>
      </c>
      <c r="C21" s="36">
        <v>8185</v>
      </c>
      <c r="D21" s="36">
        <v>4940</v>
      </c>
      <c r="E21" s="36">
        <v>15070</v>
      </c>
      <c r="J21" s="47"/>
    </row>
    <row r="22" spans="1:10" ht="13.8" x14ac:dyDescent="0.25">
      <c r="A22" s="26"/>
    </row>
    <row r="23" spans="1:10" ht="17.399999999999999" x14ac:dyDescent="0.3">
      <c r="A23" s="1451" t="s">
        <v>2097</v>
      </c>
      <c r="B23" s="1451"/>
      <c r="C23" s="1451"/>
      <c r="D23" s="1451"/>
      <c r="E23" s="1451"/>
    </row>
    <row r="24" spans="1:10" ht="17.399999999999999" x14ac:dyDescent="0.3">
      <c r="A24" s="1452" t="s">
        <v>440</v>
      </c>
      <c r="B24" s="1452"/>
      <c r="C24" s="1452"/>
      <c r="D24" s="1452"/>
      <c r="E24" s="1452"/>
    </row>
    <row r="25" spans="1:10" ht="14.25" customHeight="1" x14ac:dyDescent="0.3">
      <c r="A25" s="789"/>
      <c r="B25" s="789"/>
      <c r="C25" s="789"/>
      <c r="D25" s="789"/>
      <c r="E25" s="789"/>
    </row>
    <row r="26" spans="1:10" ht="14.25" customHeight="1" x14ac:dyDescent="0.3">
      <c r="A26" s="26"/>
      <c r="B26" s="37" t="s">
        <v>2</v>
      </c>
      <c r="C26" s="37" t="s">
        <v>3</v>
      </c>
      <c r="D26" s="37" t="s">
        <v>4</v>
      </c>
      <c r="E26" s="37" t="s">
        <v>1165</v>
      </c>
    </row>
    <row r="27" spans="1:10" ht="5.25" customHeight="1" thickBot="1" x14ac:dyDescent="0.3">
      <c r="A27" s="26"/>
    </row>
    <row r="28" spans="1:10" ht="5.25" customHeight="1" x14ac:dyDescent="0.25">
      <c r="A28" s="775"/>
      <c r="B28" s="791"/>
      <c r="C28" s="791"/>
      <c r="D28" s="791"/>
      <c r="E28" s="791"/>
    </row>
    <row r="29" spans="1:10" ht="13.8" x14ac:dyDescent="0.25">
      <c r="A29" s="32" t="s">
        <v>831</v>
      </c>
    </row>
    <row r="30" spans="1:10" ht="13.8" x14ac:dyDescent="0.25">
      <c r="A30" s="26" t="s">
        <v>1664</v>
      </c>
      <c r="B30" s="36">
        <v>10026</v>
      </c>
      <c r="C30" s="36">
        <v>39399</v>
      </c>
      <c r="D30" s="36">
        <v>21694</v>
      </c>
      <c r="E30" s="36">
        <v>71119</v>
      </c>
    </row>
    <row r="31" spans="1:10" ht="13.8" x14ac:dyDescent="0.25">
      <c r="A31" s="26"/>
      <c r="B31" s="36"/>
      <c r="C31" s="36"/>
      <c r="D31" s="36"/>
      <c r="E31" s="36"/>
    </row>
    <row r="32" spans="1:10" ht="13.8" x14ac:dyDescent="0.25">
      <c r="A32" s="26" t="s">
        <v>52</v>
      </c>
      <c r="B32" s="36">
        <v>7225</v>
      </c>
      <c r="C32" s="36">
        <v>33975</v>
      </c>
      <c r="D32" s="36">
        <v>18275</v>
      </c>
      <c r="E32" s="36">
        <v>59470</v>
      </c>
      <c r="G32" s="47"/>
    </row>
    <row r="33" spans="1:7" ht="14.4" x14ac:dyDescent="0.3">
      <c r="A33" s="41" t="s">
        <v>67</v>
      </c>
      <c r="B33" s="792">
        <v>5875</v>
      </c>
      <c r="C33" s="792">
        <v>21995</v>
      </c>
      <c r="D33" s="792">
        <v>13290</v>
      </c>
      <c r="E33" s="792">
        <v>41165</v>
      </c>
      <c r="G33" s="47"/>
    </row>
    <row r="34" spans="1:7" ht="14.4" x14ac:dyDescent="0.3">
      <c r="A34" s="41" t="s">
        <v>68</v>
      </c>
      <c r="B34" s="792">
        <v>10</v>
      </c>
      <c r="C34" s="792">
        <v>40</v>
      </c>
      <c r="D34" s="792">
        <v>5</v>
      </c>
      <c r="E34" s="792">
        <v>50</v>
      </c>
      <c r="G34" s="47"/>
    </row>
    <row r="35" spans="1:7" ht="14.4" x14ac:dyDescent="0.3">
      <c r="A35" s="41" t="s">
        <v>70</v>
      </c>
      <c r="B35" s="792">
        <v>510</v>
      </c>
      <c r="C35" s="792">
        <v>1035</v>
      </c>
      <c r="D35" s="792">
        <v>985</v>
      </c>
      <c r="E35" s="792">
        <v>2530</v>
      </c>
      <c r="G35" s="47"/>
    </row>
    <row r="36" spans="1:7" ht="14.4" x14ac:dyDescent="0.3">
      <c r="A36" s="41" t="s">
        <v>310</v>
      </c>
      <c r="B36" s="792">
        <v>200</v>
      </c>
      <c r="C36" s="792">
        <v>2190</v>
      </c>
      <c r="D36" s="792">
        <v>960</v>
      </c>
      <c r="E36" s="792">
        <v>3350</v>
      </c>
      <c r="G36" s="47"/>
    </row>
    <row r="37" spans="1:7" ht="14.4" x14ac:dyDescent="0.3">
      <c r="A37" s="41" t="s">
        <v>311</v>
      </c>
      <c r="B37" s="792">
        <v>200</v>
      </c>
      <c r="C37" s="792">
        <v>970</v>
      </c>
      <c r="D37" s="792">
        <v>1010</v>
      </c>
      <c r="E37" s="792">
        <v>2185</v>
      </c>
      <c r="G37" s="47"/>
    </row>
    <row r="38" spans="1:7" ht="14.4" x14ac:dyDescent="0.3">
      <c r="A38" s="41" t="s">
        <v>309</v>
      </c>
      <c r="B38" s="792">
        <v>55</v>
      </c>
      <c r="C38" s="792">
        <v>680</v>
      </c>
      <c r="D38" s="792">
        <v>295</v>
      </c>
      <c r="E38" s="792">
        <v>1035</v>
      </c>
      <c r="G38" s="47"/>
    </row>
    <row r="39" spans="1:7" ht="14.4" x14ac:dyDescent="0.3">
      <c r="A39" s="41" t="s">
        <v>69</v>
      </c>
      <c r="B39" s="792">
        <v>360</v>
      </c>
      <c r="C39" s="792">
        <v>6990</v>
      </c>
      <c r="D39" s="792">
        <v>1695</v>
      </c>
      <c r="E39" s="792">
        <v>9050</v>
      </c>
      <c r="G39" s="47"/>
    </row>
    <row r="40" spans="1:7" ht="14.4" x14ac:dyDescent="0.3">
      <c r="A40" s="41" t="s">
        <v>1410</v>
      </c>
      <c r="B40" s="792">
        <v>10</v>
      </c>
      <c r="C40" s="792">
        <v>65</v>
      </c>
      <c r="D40" s="792">
        <v>30</v>
      </c>
      <c r="E40" s="792">
        <v>115</v>
      </c>
      <c r="G40" s="47"/>
    </row>
    <row r="41" spans="1:7" ht="13.8" x14ac:dyDescent="0.25">
      <c r="A41" s="26"/>
      <c r="B41" s="26"/>
      <c r="C41" s="26"/>
      <c r="D41" s="26"/>
      <c r="E41" s="26"/>
    </row>
    <row r="42" spans="1:7" ht="13.8" x14ac:dyDescent="0.25">
      <c r="A42" s="32" t="s">
        <v>351</v>
      </c>
      <c r="B42" s="26"/>
      <c r="C42" s="26"/>
      <c r="D42" s="26"/>
      <c r="E42" s="26"/>
    </row>
    <row r="43" spans="1:7" ht="13.8" x14ac:dyDescent="0.25">
      <c r="A43" s="26" t="s">
        <v>1335</v>
      </c>
      <c r="B43" s="36">
        <v>5075</v>
      </c>
      <c r="C43" s="36">
        <v>23420</v>
      </c>
      <c r="D43" s="36">
        <v>13210</v>
      </c>
      <c r="E43" s="36">
        <v>41705</v>
      </c>
    </row>
    <row r="44" spans="1:7" ht="13.8" x14ac:dyDescent="0.25">
      <c r="A44" s="1051" t="s">
        <v>2088</v>
      </c>
      <c r="B44" s="44">
        <v>2.8</v>
      </c>
      <c r="C44" s="44">
        <v>2.8</v>
      </c>
      <c r="D44" s="44">
        <v>2.8</v>
      </c>
      <c r="E44" s="44">
        <v>2.8</v>
      </c>
    </row>
    <row r="45" spans="1:7" ht="13.8" x14ac:dyDescent="0.25">
      <c r="A45" s="1051"/>
      <c r="B45" s="36"/>
      <c r="C45" s="36"/>
      <c r="D45" s="36"/>
      <c r="E45" s="36"/>
    </row>
    <row r="46" spans="1:7" ht="13.8" x14ac:dyDescent="0.25">
      <c r="A46" s="1051" t="s">
        <v>2089</v>
      </c>
      <c r="B46" s="36">
        <v>4240</v>
      </c>
      <c r="C46" s="36">
        <v>19760</v>
      </c>
      <c r="D46" s="36">
        <v>11160</v>
      </c>
      <c r="E46" s="36">
        <v>35160</v>
      </c>
    </row>
    <row r="47" spans="1:7" ht="14.4" x14ac:dyDescent="0.3">
      <c r="A47" s="41" t="s">
        <v>2090</v>
      </c>
      <c r="B47" s="792">
        <v>3665</v>
      </c>
      <c r="C47" s="792">
        <v>16690</v>
      </c>
      <c r="D47" s="792">
        <v>9425</v>
      </c>
      <c r="E47" s="792">
        <v>29785</v>
      </c>
    </row>
    <row r="48" spans="1:7" ht="14.4" x14ac:dyDescent="0.3">
      <c r="A48" s="41" t="s">
        <v>2091</v>
      </c>
      <c r="B48" s="792">
        <v>570</v>
      </c>
      <c r="C48" s="792">
        <v>3070</v>
      </c>
      <c r="D48" s="792">
        <v>1735</v>
      </c>
      <c r="E48" s="792">
        <v>5375</v>
      </c>
    </row>
    <row r="49" spans="1:6" ht="14.4" x14ac:dyDescent="0.3">
      <c r="A49" s="41"/>
      <c r="B49" s="792"/>
      <c r="C49" s="792"/>
      <c r="D49" s="792"/>
      <c r="E49" s="792"/>
    </row>
    <row r="50" spans="1:6" ht="13.8" x14ac:dyDescent="0.25">
      <c r="A50" s="1051" t="s">
        <v>2096</v>
      </c>
      <c r="B50" s="36">
        <v>2400</v>
      </c>
      <c r="C50" s="36">
        <v>10285</v>
      </c>
      <c r="D50" s="36">
        <v>6290</v>
      </c>
      <c r="E50" s="36">
        <v>18975</v>
      </c>
    </row>
    <row r="51" spans="1:6" ht="14.4" x14ac:dyDescent="0.3">
      <c r="A51" s="1051" t="s">
        <v>2095</v>
      </c>
      <c r="B51" s="792">
        <v>1835</v>
      </c>
      <c r="C51" s="792">
        <v>9475</v>
      </c>
      <c r="D51" s="792">
        <v>4870</v>
      </c>
      <c r="E51" s="36">
        <v>16180</v>
      </c>
    </row>
    <row r="52" spans="1:6" ht="14.4" x14ac:dyDescent="0.3">
      <c r="B52" s="792"/>
      <c r="C52" s="792"/>
      <c r="D52" s="792"/>
      <c r="E52" s="792"/>
    </row>
    <row r="53" spans="1:6" ht="13.8" x14ac:dyDescent="0.25">
      <c r="A53" s="1051" t="s">
        <v>2092</v>
      </c>
      <c r="B53" s="36">
        <v>835</v>
      </c>
      <c r="C53" s="36">
        <v>3660</v>
      </c>
      <c r="D53" s="36">
        <v>2050</v>
      </c>
      <c r="E53" s="36">
        <v>6545</v>
      </c>
    </row>
    <row r="54" spans="1:6" ht="14.4" x14ac:dyDescent="0.3">
      <c r="A54" s="41" t="s">
        <v>2093</v>
      </c>
      <c r="B54" s="792">
        <v>645</v>
      </c>
      <c r="C54" s="792">
        <v>2915</v>
      </c>
      <c r="D54" s="792">
        <v>1600</v>
      </c>
      <c r="E54" s="792">
        <v>5155</v>
      </c>
    </row>
    <row r="55" spans="1:6" ht="14.4" x14ac:dyDescent="0.3">
      <c r="A55" s="41" t="s">
        <v>2094</v>
      </c>
      <c r="B55" s="792">
        <v>195</v>
      </c>
      <c r="C55" s="792">
        <v>745</v>
      </c>
      <c r="D55" s="792">
        <v>445</v>
      </c>
      <c r="E55" s="792">
        <v>1390</v>
      </c>
    </row>
    <row r="56" spans="1:6" ht="13.8" x14ac:dyDescent="0.25">
      <c r="B56" s="36"/>
      <c r="C56" s="36"/>
      <c r="D56" s="36"/>
      <c r="E56" s="36"/>
    </row>
    <row r="57" spans="1:6" ht="13.8" x14ac:dyDescent="0.25">
      <c r="A57" s="26" t="s">
        <v>410</v>
      </c>
    </row>
    <row r="58" spans="1:6" ht="13.8" x14ac:dyDescent="0.25">
      <c r="A58" s="26"/>
    </row>
    <row r="59" spans="1:6" ht="13.8" x14ac:dyDescent="0.25">
      <c r="A59" s="26" t="s">
        <v>1989</v>
      </c>
    </row>
    <row r="61" spans="1:6" ht="51" customHeight="1" x14ac:dyDescent="0.25">
      <c r="A61" s="1464" t="s">
        <v>1061</v>
      </c>
      <c r="B61" s="1464"/>
      <c r="C61" s="1464"/>
      <c r="D61" s="1464"/>
      <c r="E61" s="1464"/>
      <c r="F61" s="1391"/>
    </row>
    <row r="62" spans="1:6" ht="24.75" customHeight="1" x14ac:dyDescent="0.25">
      <c r="A62" s="1468" t="s">
        <v>2098</v>
      </c>
      <c r="B62" s="1469"/>
      <c r="C62" s="1469"/>
      <c r="D62" s="1469"/>
      <c r="E62" s="1469"/>
    </row>
  </sheetData>
  <mergeCells count="7">
    <mergeCell ref="A62:E62"/>
    <mergeCell ref="A1:E1"/>
    <mergeCell ref="A3:E3"/>
    <mergeCell ref="A4:E4"/>
    <mergeCell ref="A23:E23"/>
    <mergeCell ref="A24:E24"/>
    <mergeCell ref="A61:E61"/>
  </mergeCells>
  <hyperlinks>
    <hyperlink ref="A62:E62" r:id="rId1" display="Source: Statistics Canada, 2016 Census of Canada, Structural Type of Dwelling (Table no. 98-400-X2016017.IVT); Age and Sex (Table no. 98-400-X2016003), for Census Divisions, 2016." xr:uid="{00000000-0004-0000-0C00-000000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2"/>
  <headerFooter alignWithMargins="0"/>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61">
    <tabColor indexed="45"/>
    <pageSetUpPr fitToPage="1"/>
  </sheetPr>
  <dimension ref="A1:M57"/>
  <sheetViews>
    <sheetView zoomScaleNormal="100" workbookViewId="0">
      <selection sqref="A1:F1"/>
    </sheetView>
  </sheetViews>
  <sheetFormatPr defaultRowHeight="13.2" x14ac:dyDescent="0.25"/>
  <cols>
    <col min="1" max="1" width="46.88671875" customWidth="1"/>
    <col min="2" max="2" width="9.6640625" style="35" customWidth="1"/>
    <col min="3" max="5" width="9.6640625" customWidth="1"/>
    <col min="6" max="6" width="9.88671875" bestFit="1" customWidth="1"/>
    <col min="7" max="7" width="9.44140625" bestFit="1" customWidth="1"/>
  </cols>
  <sheetData>
    <row r="1" spans="1:7" ht="17.399999999999999" x14ac:dyDescent="0.3">
      <c r="A1" s="1451" t="s">
        <v>22</v>
      </c>
      <c r="B1" s="1451"/>
      <c r="C1" s="1451"/>
      <c r="D1" s="1451"/>
      <c r="E1" s="1451"/>
      <c r="F1" s="1451"/>
    </row>
    <row r="2" spans="1:7" ht="12.75" customHeight="1" x14ac:dyDescent="0.3">
      <c r="A2" s="15"/>
      <c r="B2" s="288"/>
    </row>
    <row r="3" spans="1:7" ht="17.399999999999999" x14ac:dyDescent="0.3">
      <c r="A3" s="29" t="s">
        <v>446</v>
      </c>
      <c r="B3" s="29"/>
      <c r="C3" s="29"/>
      <c r="D3" s="29"/>
      <c r="E3" s="29"/>
    </row>
    <row r="4" spans="1:7" ht="17.399999999999999" x14ac:dyDescent="0.3">
      <c r="A4" s="1452" t="s">
        <v>2429</v>
      </c>
      <c r="B4" s="1452"/>
      <c r="C4" s="1452"/>
      <c r="D4" s="1452"/>
      <c r="E4" s="1452"/>
    </row>
    <row r="5" spans="1:7" ht="17.399999999999999" x14ac:dyDescent="0.3">
      <c r="A5" s="15"/>
      <c r="B5" s="15"/>
      <c r="C5" s="15"/>
      <c r="D5" s="15"/>
      <c r="E5" s="15"/>
    </row>
    <row r="6" spans="1:7" ht="12.75" customHeight="1" x14ac:dyDescent="0.3">
      <c r="A6" s="15" t="s">
        <v>1164</v>
      </c>
      <c r="B6" s="288"/>
    </row>
    <row r="7" spans="1:7" s="35" customFormat="1" ht="15.75" customHeight="1" x14ac:dyDescent="0.3">
      <c r="A7" s="58" t="s">
        <v>1033</v>
      </c>
      <c r="B7" s="59">
        <v>2016</v>
      </c>
      <c r="C7" s="59" t="s">
        <v>2214</v>
      </c>
      <c r="D7" s="59" t="s">
        <v>2316</v>
      </c>
      <c r="E7" s="59" t="s">
        <v>2414</v>
      </c>
      <c r="F7" s="59" t="s">
        <v>2413</v>
      </c>
    </row>
    <row r="8" spans="1:7" s="23" customFormat="1" ht="4.5" customHeight="1" thickBot="1" x14ac:dyDescent="0.35">
      <c r="A8" s="24"/>
      <c r="B8" s="1046"/>
      <c r="C8" s="1046"/>
      <c r="D8" s="1046"/>
      <c r="E8" s="795"/>
      <c r="F8" s="1245"/>
    </row>
    <row r="9" spans="1:7" s="35" customFormat="1" ht="4.5" customHeight="1" x14ac:dyDescent="0.25"/>
    <row r="10" spans="1:7" s="89" customFormat="1" ht="14.25" customHeight="1" x14ac:dyDescent="0.25">
      <c r="A10" s="325" t="s">
        <v>1336</v>
      </c>
      <c r="B10" s="91">
        <v>36542</v>
      </c>
      <c r="C10" s="91">
        <v>37068</v>
      </c>
      <c r="D10" s="91">
        <v>37477</v>
      </c>
      <c r="E10" s="91">
        <v>38032</v>
      </c>
      <c r="F10" s="91">
        <v>38512</v>
      </c>
    </row>
    <row r="11" spans="1:7" s="89" customFormat="1" ht="14.25" customHeight="1" x14ac:dyDescent="0.25">
      <c r="A11" s="315" t="s">
        <v>445</v>
      </c>
      <c r="B11" s="90">
        <v>19161</v>
      </c>
      <c r="C11" s="90">
        <v>19584</v>
      </c>
      <c r="D11" s="90">
        <v>19859</v>
      </c>
      <c r="E11" s="90">
        <v>20310</v>
      </c>
      <c r="F11" s="90">
        <v>20695</v>
      </c>
    </row>
    <row r="12" spans="1:7" s="89" customFormat="1" ht="14.25" customHeight="1" x14ac:dyDescent="0.25">
      <c r="A12" s="315" t="s">
        <v>444</v>
      </c>
      <c r="B12" s="90">
        <v>17381</v>
      </c>
      <c r="C12" s="90">
        <v>17484</v>
      </c>
      <c r="D12" s="90">
        <v>17618</v>
      </c>
      <c r="E12" s="90">
        <v>17722</v>
      </c>
      <c r="F12" s="90">
        <v>17817</v>
      </c>
    </row>
    <row r="13" spans="1:7" s="135" customFormat="1" x14ac:dyDescent="0.25">
      <c r="A13" s="322" t="s">
        <v>1034</v>
      </c>
      <c r="B13" s="207">
        <v>4835</v>
      </c>
      <c r="C13" s="207">
        <v>4916</v>
      </c>
      <c r="D13" s="207">
        <v>4964</v>
      </c>
      <c r="E13" s="207">
        <v>4966</v>
      </c>
      <c r="F13" s="207">
        <v>4992</v>
      </c>
    </row>
    <row r="14" spans="1:7" s="135" customFormat="1" x14ac:dyDescent="0.25">
      <c r="A14" s="322" t="s">
        <v>24</v>
      </c>
      <c r="B14" s="207">
        <v>1939</v>
      </c>
      <c r="C14" s="207">
        <v>2003</v>
      </c>
      <c r="D14" s="207">
        <v>2046</v>
      </c>
      <c r="E14" s="207">
        <v>2022</v>
      </c>
      <c r="F14" s="207">
        <v>2034</v>
      </c>
    </row>
    <row r="15" spans="1:7" s="135" customFormat="1" x14ac:dyDescent="0.25">
      <c r="A15" s="322" t="s">
        <v>25</v>
      </c>
      <c r="B15" s="207">
        <v>10607</v>
      </c>
      <c r="C15" s="207">
        <v>10565</v>
      </c>
      <c r="D15" s="207">
        <v>10608</v>
      </c>
      <c r="E15" s="207">
        <v>10734</v>
      </c>
      <c r="F15" s="207">
        <v>10791</v>
      </c>
      <c r="G15" s="316"/>
    </row>
    <row r="16" spans="1:7" s="316" customFormat="1" ht="11.4" x14ac:dyDescent="0.2">
      <c r="A16" s="323" t="s">
        <v>61</v>
      </c>
      <c r="B16" s="282">
        <v>2943</v>
      </c>
      <c r="C16" s="282">
        <v>2840</v>
      </c>
      <c r="D16" s="282">
        <v>2907</v>
      </c>
      <c r="E16" s="282">
        <v>2902</v>
      </c>
      <c r="F16" s="282">
        <v>2900</v>
      </c>
    </row>
    <row r="17" spans="1:7" s="316" customFormat="1" ht="11.4" x14ac:dyDescent="0.2">
      <c r="A17" s="323" t="s">
        <v>62</v>
      </c>
      <c r="B17" s="282">
        <v>3229</v>
      </c>
      <c r="C17" s="282">
        <v>3285</v>
      </c>
      <c r="D17" s="282">
        <v>3293</v>
      </c>
      <c r="E17" s="282">
        <v>3347</v>
      </c>
      <c r="F17" s="282">
        <v>3373</v>
      </c>
    </row>
    <row r="18" spans="1:7" s="316" customFormat="1" ht="11.4" x14ac:dyDescent="0.2">
      <c r="A18" s="323" t="s">
        <v>63</v>
      </c>
      <c r="B18" s="282">
        <v>855</v>
      </c>
      <c r="C18" s="282">
        <v>805</v>
      </c>
      <c r="D18" s="282">
        <v>824</v>
      </c>
      <c r="E18" s="282">
        <v>809</v>
      </c>
      <c r="F18" s="282">
        <v>795</v>
      </c>
    </row>
    <row r="19" spans="1:7" s="316" customFormat="1" ht="11.4" x14ac:dyDescent="0.2">
      <c r="A19" s="323" t="s">
        <v>64</v>
      </c>
      <c r="B19" s="282">
        <v>2070</v>
      </c>
      <c r="C19" s="282">
        <v>2143</v>
      </c>
      <c r="D19" s="282">
        <v>2122</v>
      </c>
      <c r="E19" s="282">
        <v>2161</v>
      </c>
      <c r="F19" s="282">
        <v>2194</v>
      </c>
    </row>
    <row r="20" spans="1:7" s="316" customFormat="1" ht="12" customHeight="1" x14ac:dyDescent="0.2">
      <c r="A20" s="323" t="s">
        <v>1056</v>
      </c>
      <c r="B20" s="282">
        <v>103</v>
      </c>
      <c r="C20" s="282">
        <v>79</v>
      </c>
      <c r="D20" s="282">
        <v>99</v>
      </c>
      <c r="E20" s="282">
        <v>95</v>
      </c>
      <c r="F20" s="282">
        <v>93</v>
      </c>
      <c r="G20" s="317"/>
    </row>
    <row r="21" spans="1:7" s="317" customFormat="1" ht="11.4" x14ac:dyDescent="0.2">
      <c r="A21" s="323" t="s">
        <v>1057</v>
      </c>
      <c r="B21" s="282">
        <v>1245</v>
      </c>
      <c r="C21" s="282">
        <v>1261</v>
      </c>
      <c r="D21" s="282">
        <v>1231</v>
      </c>
      <c r="E21" s="282">
        <v>1271</v>
      </c>
      <c r="F21" s="282">
        <v>1285</v>
      </c>
      <c r="G21" s="316"/>
    </row>
    <row r="22" spans="1:7" s="316" customFormat="1" x14ac:dyDescent="0.25">
      <c r="A22" s="323" t="s">
        <v>1308</v>
      </c>
      <c r="B22" s="282">
        <v>162</v>
      </c>
      <c r="C22" s="282">
        <v>152</v>
      </c>
      <c r="D22" s="282">
        <v>132</v>
      </c>
      <c r="E22" s="282">
        <v>149</v>
      </c>
      <c r="F22" s="282">
        <v>151</v>
      </c>
      <c r="G22" s="135"/>
    </row>
    <row r="23" spans="1:7" s="135" customFormat="1" ht="13.8" x14ac:dyDescent="0.25">
      <c r="A23" s="315"/>
      <c r="B23" s="207"/>
      <c r="C23" s="207"/>
      <c r="D23" s="207"/>
      <c r="E23" s="207"/>
      <c r="F23" s="207"/>
    </row>
    <row r="24" spans="1:7" s="180" customFormat="1" ht="13.8" x14ac:dyDescent="0.25">
      <c r="A24" s="325" t="s">
        <v>447</v>
      </c>
      <c r="B24" s="91">
        <v>7220</v>
      </c>
      <c r="C24" s="91">
        <v>7354</v>
      </c>
      <c r="D24" s="91">
        <v>7485</v>
      </c>
      <c r="E24" s="91">
        <v>7604</v>
      </c>
      <c r="F24" s="91">
        <v>7699</v>
      </c>
    </row>
    <row r="25" spans="1:7" s="135" customFormat="1" x14ac:dyDescent="0.25">
      <c r="A25" s="322" t="s">
        <v>1034</v>
      </c>
      <c r="B25" s="207">
        <v>2919</v>
      </c>
      <c r="C25" s="207">
        <v>2980</v>
      </c>
      <c r="D25" s="207">
        <v>3041</v>
      </c>
      <c r="E25" s="207">
        <v>3079</v>
      </c>
      <c r="F25" s="207">
        <v>3119</v>
      </c>
    </row>
    <row r="26" spans="1:7" s="135" customFormat="1" x14ac:dyDescent="0.25">
      <c r="A26" s="322" t="s">
        <v>24</v>
      </c>
      <c r="B26" s="207">
        <v>532</v>
      </c>
      <c r="C26" s="207">
        <v>553</v>
      </c>
      <c r="D26" s="207">
        <v>544</v>
      </c>
      <c r="E26" s="207">
        <v>560</v>
      </c>
      <c r="F26" s="207">
        <v>567</v>
      </c>
    </row>
    <row r="27" spans="1:7" s="135" customFormat="1" x14ac:dyDescent="0.25">
      <c r="A27" s="322" t="s">
        <v>25</v>
      </c>
      <c r="B27" s="207">
        <v>3769</v>
      </c>
      <c r="C27" s="207">
        <v>3821</v>
      </c>
      <c r="D27" s="207">
        <v>3900</v>
      </c>
      <c r="E27" s="207">
        <v>3965</v>
      </c>
      <c r="F27" s="207">
        <v>4013</v>
      </c>
    </row>
    <row r="28" spans="1:7" s="316" customFormat="1" ht="12.75" customHeight="1" x14ac:dyDescent="0.2">
      <c r="A28" s="323" t="s">
        <v>61</v>
      </c>
      <c r="B28" s="282">
        <v>962</v>
      </c>
      <c r="C28" s="282">
        <v>958</v>
      </c>
      <c r="D28" s="282">
        <v>966</v>
      </c>
      <c r="E28" s="282">
        <v>988</v>
      </c>
      <c r="F28" s="282">
        <v>992</v>
      </c>
    </row>
    <row r="29" spans="1:7" s="316" customFormat="1" ht="11.4" x14ac:dyDescent="0.2">
      <c r="A29" s="323" t="s">
        <v>62</v>
      </c>
      <c r="B29" s="282">
        <v>1453</v>
      </c>
      <c r="C29" s="282">
        <v>1487</v>
      </c>
      <c r="D29" s="282">
        <v>1544</v>
      </c>
      <c r="E29" s="282">
        <v>1566</v>
      </c>
      <c r="F29" s="282">
        <v>1587</v>
      </c>
    </row>
    <row r="30" spans="1:7" s="42" customFormat="1" ht="11.4" x14ac:dyDescent="0.2">
      <c r="A30" s="323" t="s">
        <v>63</v>
      </c>
      <c r="B30" s="282">
        <v>528</v>
      </c>
      <c r="C30" s="282">
        <v>528</v>
      </c>
      <c r="D30" s="282">
        <v>510</v>
      </c>
      <c r="E30" s="282">
        <v>522</v>
      </c>
      <c r="F30" s="282">
        <v>531</v>
      </c>
    </row>
    <row r="31" spans="1:7" s="42" customFormat="1" ht="11.4" x14ac:dyDescent="0.2">
      <c r="A31" s="323" t="s">
        <v>64</v>
      </c>
      <c r="B31" s="282">
        <v>466</v>
      </c>
      <c r="C31" s="282">
        <v>476</v>
      </c>
      <c r="D31" s="282">
        <v>487</v>
      </c>
      <c r="E31" s="282">
        <v>494</v>
      </c>
      <c r="F31" s="282">
        <v>501</v>
      </c>
    </row>
    <row r="32" spans="1:7" s="42" customFormat="1" ht="11.4" x14ac:dyDescent="0.2">
      <c r="A32" s="323" t="s">
        <v>1056</v>
      </c>
      <c r="B32" s="282">
        <v>16</v>
      </c>
      <c r="C32" s="282">
        <v>23</v>
      </c>
      <c r="D32" s="282">
        <v>19</v>
      </c>
      <c r="E32" s="282">
        <v>20</v>
      </c>
      <c r="F32" s="282">
        <v>19</v>
      </c>
    </row>
    <row r="33" spans="1:6" s="42" customFormat="1" ht="11.4" x14ac:dyDescent="0.2">
      <c r="A33" s="323" t="s">
        <v>1057</v>
      </c>
      <c r="B33" s="282">
        <v>302</v>
      </c>
      <c r="C33" s="282">
        <v>313</v>
      </c>
      <c r="D33" s="282">
        <v>329</v>
      </c>
      <c r="E33" s="282">
        <v>326</v>
      </c>
      <c r="F33" s="282">
        <v>331</v>
      </c>
    </row>
    <row r="34" spans="1:6" s="42" customFormat="1" ht="11.4" x14ac:dyDescent="0.2">
      <c r="A34" s="323" t="s">
        <v>1308</v>
      </c>
      <c r="B34" s="282">
        <v>42</v>
      </c>
      <c r="C34" s="282">
        <v>36</v>
      </c>
      <c r="D34" s="282">
        <v>45</v>
      </c>
      <c r="E34" s="282">
        <v>49</v>
      </c>
      <c r="F34" s="282">
        <v>52</v>
      </c>
    </row>
    <row r="35" spans="1:6" x14ac:dyDescent="0.25">
      <c r="A35" s="323"/>
      <c r="B35" s="206"/>
      <c r="C35" s="206"/>
      <c r="D35" s="206"/>
      <c r="E35" s="206"/>
      <c r="F35" s="206"/>
    </row>
    <row r="36" spans="1:6" s="32" customFormat="1" ht="13.8" x14ac:dyDescent="0.25">
      <c r="A36" s="247" t="s">
        <v>448</v>
      </c>
      <c r="B36" s="91">
        <v>43762</v>
      </c>
      <c r="C36" s="91">
        <v>44422</v>
      </c>
      <c r="D36" s="91">
        <v>44962</v>
      </c>
      <c r="E36" s="91">
        <v>45636</v>
      </c>
      <c r="F36" s="91">
        <v>46211</v>
      </c>
    </row>
    <row r="37" spans="1:6" s="159" customFormat="1" ht="13.8" x14ac:dyDescent="0.25">
      <c r="A37" s="324" t="s">
        <v>445</v>
      </c>
      <c r="B37" s="301">
        <v>19161</v>
      </c>
      <c r="C37" s="301">
        <v>19584</v>
      </c>
      <c r="D37" s="301">
        <v>19859</v>
      </c>
      <c r="E37" s="301">
        <v>20310</v>
      </c>
      <c r="F37" s="301">
        <v>20695</v>
      </c>
    </row>
    <row r="38" spans="1:6" s="159" customFormat="1" ht="13.8" x14ac:dyDescent="0.25">
      <c r="A38" s="315" t="s">
        <v>444</v>
      </c>
      <c r="B38" s="301">
        <v>24601</v>
      </c>
      <c r="C38" s="301">
        <v>24838</v>
      </c>
      <c r="D38" s="301">
        <v>25103</v>
      </c>
      <c r="E38" s="301">
        <v>25326</v>
      </c>
      <c r="F38" s="301">
        <v>25516</v>
      </c>
    </row>
    <row r="39" spans="1:6" s="81" customFormat="1" x14ac:dyDescent="0.25">
      <c r="A39" s="322" t="s">
        <v>1034</v>
      </c>
      <c r="B39" s="207">
        <v>7754</v>
      </c>
      <c r="C39" s="207">
        <v>7896</v>
      </c>
      <c r="D39" s="207">
        <v>8005</v>
      </c>
      <c r="E39" s="207">
        <v>8045</v>
      </c>
      <c r="F39" s="207">
        <v>8111</v>
      </c>
    </row>
    <row r="40" spans="1:6" s="81" customFormat="1" x14ac:dyDescent="0.25">
      <c r="A40" s="322" t="s">
        <v>24</v>
      </c>
      <c r="B40" s="207">
        <v>2471</v>
      </c>
      <c r="C40" s="207">
        <v>2556</v>
      </c>
      <c r="D40" s="207">
        <v>2590</v>
      </c>
      <c r="E40" s="207">
        <v>2582</v>
      </c>
      <c r="F40" s="207">
        <v>2601</v>
      </c>
    </row>
    <row r="41" spans="1:6" s="81" customFormat="1" x14ac:dyDescent="0.25">
      <c r="A41" s="322" t="s">
        <v>25</v>
      </c>
      <c r="B41" s="207">
        <v>14376</v>
      </c>
      <c r="C41" s="207">
        <v>14386</v>
      </c>
      <c r="D41" s="207">
        <v>14508</v>
      </c>
      <c r="E41" s="207">
        <v>14699</v>
      </c>
      <c r="F41" s="207">
        <v>14804</v>
      </c>
    </row>
    <row r="42" spans="1:6" s="42" customFormat="1" ht="11.4" x14ac:dyDescent="0.2">
      <c r="A42" s="323" t="s">
        <v>61</v>
      </c>
      <c r="B42" s="282">
        <v>3905</v>
      </c>
      <c r="C42" s="282">
        <v>3798</v>
      </c>
      <c r="D42" s="282">
        <v>3873</v>
      </c>
      <c r="E42" s="282">
        <v>3890</v>
      </c>
      <c r="F42" s="282">
        <v>3892</v>
      </c>
    </row>
    <row r="43" spans="1:6" s="42" customFormat="1" ht="11.4" x14ac:dyDescent="0.2">
      <c r="A43" s="323" t="s">
        <v>62</v>
      </c>
      <c r="B43" s="282">
        <v>4682</v>
      </c>
      <c r="C43" s="282">
        <v>4772</v>
      </c>
      <c r="D43" s="282">
        <v>4837</v>
      </c>
      <c r="E43" s="282">
        <v>4913</v>
      </c>
      <c r="F43" s="282">
        <v>4960</v>
      </c>
    </row>
    <row r="44" spans="1:6" s="42" customFormat="1" ht="11.4" x14ac:dyDescent="0.2">
      <c r="A44" s="323" t="s">
        <v>63</v>
      </c>
      <c r="B44" s="282">
        <v>1383</v>
      </c>
      <c r="C44" s="282">
        <v>1333</v>
      </c>
      <c r="D44" s="282">
        <v>1334</v>
      </c>
      <c r="E44" s="282">
        <v>1331</v>
      </c>
      <c r="F44" s="282">
        <v>1326</v>
      </c>
    </row>
    <row r="45" spans="1:6" s="42" customFormat="1" ht="11.4" x14ac:dyDescent="0.2">
      <c r="A45" s="323" t="s">
        <v>64</v>
      </c>
      <c r="B45" s="282">
        <v>2536</v>
      </c>
      <c r="C45" s="282">
        <v>2619</v>
      </c>
      <c r="D45" s="282">
        <v>2609</v>
      </c>
      <c r="E45" s="282">
        <v>2655</v>
      </c>
      <c r="F45" s="282">
        <v>2695</v>
      </c>
    </row>
    <row r="46" spans="1:6" s="42" customFormat="1" ht="11.4" x14ac:dyDescent="0.2">
      <c r="A46" s="323" t="s">
        <v>1056</v>
      </c>
      <c r="B46" s="282">
        <v>119</v>
      </c>
      <c r="C46" s="282">
        <v>102</v>
      </c>
      <c r="D46" s="282">
        <v>118</v>
      </c>
      <c r="E46" s="282">
        <v>115</v>
      </c>
      <c r="F46" s="282">
        <v>112</v>
      </c>
    </row>
    <row r="47" spans="1:6" s="42" customFormat="1" ht="11.4" x14ac:dyDescent="0.2">
      <c r="A47" s="323" t="s">
        <v>1057</v>
      </c>
      <c r="B47" s="282">
        <v>1547</v>
      </c>
      <c r="C47" s="282">
        <v>1574</v>
      </c>
      <c r="D47" s="282">
        <v>1560</v>
      </c>
      <c r="E47" s="282">
        <v>1597</v>
      </c>
      <c r="F47" s="282">
        <v>1616</v>
      </c>
    </row>
    <row r="48" spans="1:6" s="42" customFormat="1" ht="11.4" x14ac:dyDescent="0.2">
      <c r="A48" s="323" t="s">
        <v>1308</v>
      </c>
      <c r="B48" s="282">
        <v>204</v>
      </c>
      <c r="C48" s="282">
        <v>188</v>
      </c>
      <c r="D48" s="282">
        <v>177</v>
      </c>
      <c r="E48" s="282">
        <v>198</v>
      </c>
      <c r="F48" s="282">
        <v>203</v>
      </c>
    </row>
    <row r="49" spans="1:13" s="35" customFormat="1" x14ac:dyDescent="0.25"/>
    <row r="50" spans="1:13" s="35" customFormat="1" ht="13.8" x14ac:dyDescent="0.25">
      <c r="A50" s="318" t="s">
        <v>788</v>
      </c>
    </row>
    <row r="51" spans="1:13" s="35" customFormat="1" x14ac:dyDescent="0.25"/>
    <row r="52" spans="1:13" s="35" customFormat="1" ht="54" customHeight="1" x14ac:dyDescent="0.25">
      <c r="A52" s="1470" t="s">
        <v>1061</v>
      </c>
      <c r="B52" s="1470"/>
      <c r="C52" s="1470"/>
      <c r="D52" s="1470"/>
      <c r="E52" s="1470"/>
      <c r="F52" s="1470"/>
    </row>
    <row r="53" spans="1:13" s="35" customFormat="1" x14ac:dyDescent="0.25"/>
    <row r="54" spans="1:13" ht="13.8" x14ac:dyDescent="0.25">
      <c r="A54" s="704" t="s">
        <v>1495</v>
      </c>
      <c r="C54" s="35"/>
      <c r="D54" s="35"/>
      <c r="E54" s="35"/>
      <c r="F54" s="35"/>
      <c r="G54" s="35"/>
      <c r="H54" s="35"/>
      <c r="I54" s="35"/>
      <c r="J54" s="35"/>
      <c r="K54" s="35"/>
      <c r="L54" s="35"/>
      <c r="M54" s="35"/>
    </row>
    <row r="56" spans="1:13" x14ac:dyDescent="0.25">
      <c r="A56" s="172"/>
    </row>
    <row r="57" spans="1:13" x14ac:dyDescent="0.25">
      <c r="A57" s="172"/>
    </row>
  </sheetData>
  <customSheetViews>
    <customSheetView guid="{9014CDA8-C3FC-41E6-A045-DAEFC55B82B1}" showPageBreaks="1" fitToPage="1" printArea="1">
      <selection sqref="A1:F1"/>
      <pageMargins left="0.75" right="0.75" top="1" bottom="1" header="0.5" footer="0.5"/>
      <printOptions horizontalCentered="1"/>
      <pageSetup scale="88" firstPageNumber="33" orientation="portrait" r:id="rId1"/>
      <headerFooter alignWithMargins="0">
        <oddFooter>&amp;C&amp;P</oddFooter>
      </headerFooter>
    </customSheetView>
    <customSheetView guid="{F67F5823-51D5-4D47-B100-5B47C1E6BCB9}" showPageBreaks="1" fitToPage="1" printArea="1">
      <selection sqref="A1:F1"/>
      <pageMargins left="0.75" right="0.75" top="1" bottom="1" header="0.5" footer="0.5"/>
      <printOptions horizontalCentered="1"/>
      <pageSetup scale="89" firstPageNumber="33" orientation="portrait" r:id="rId2"/>
      <headerFooter alignWithMargins="0">
        <oddFooter>&amp;C&amp;P</oddFooter>
      </headerFooter>
    </customSheetView>
  </customSheetViews>
  <mergeCells count="3">
    <mergeCell ref="A4:E4"/>
    <mergeCell ref="A1:F1"/>
    <mergeCell ref="A52:F52"/>
  </mergeCells>
  <phoneticPr fontId="0" type="noConversion"/>
  <printOptions horizontalCentered="1"/>
  <pageMargins left="0.74803149606299202" right="0.74803149606299202" top="0.98425196850393704" bottom="0.98425196850393704" header="0.511811023622047" footer="0.511811023622047"/>
  <pageSetup scale="95" firstPageNumber="27" orientation="portrait" useFirstPageNumber="1" r:id="rId3"/>
  <headerFooter alignWithMargins="0"/>
  <legacyDrawingHF r:id="rId4"/>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63">
    <tabColor indexed="45"/>
    <pageSetUpPr fitToPage="1"/>
  </sheetPr>
  <dimension ref="A1:M67"/>
  <sheetViews>
    <sheetView zoomScaleNormal="100" workbookViewId="0">
      <selection sqref="A1:H1"/>
    </sheetView>
  </sheetViews>
  <sheetFormatPr defaultRowHeight="13.2" x14ac:dyDescent="0.25"/>
  <cols>
    <col min="1" max="1" width="13" customWidth="1"/>
    <col min="2" max="3" width="11.6640625" customWidth="1"/>
    <col min="4" max="4" width="11.88671875" customWidth="1"/>
    <col min="5" max="6" width="11.6640625" customWidth="1"/>
    <col min="7" max="7" width="13" bestFit="1" customWidth="1"/>
    <col min="8" max="8" width="13.88671875" bestFit="1" customWidth="1"/>
    <col min="10" max="10" width="9.44140625" bestFit="1" customWidth="1"/>
  </cols>
  <sheetData>
    <row r="1" spans="1:10" ht="17.399999999999999" x14ac:dyDescent="0.3">
      <c r="A1" s="1451" t="s">
        <v>832</v>
      </c>
      <c r="B1" s="1451"/>
      <c r="C1" s="1451"/>
      <c r="D1" s="1451"/>
      <c r="E1" s="1451"/>
      <c r="F1" s="1451"/>
      <c r="G1" s="1451"/>
      <c r="H1" s="1451"/>
    </row>
    <row r="2" spans="1:10" ht="12.75" customHeight="1" x14ac:dyDescent="0.3">
      <c r="A2" s="15"/>
      <c r="B2" s="15"/>
      <c r="C2" s="15"/>
      <c r="D2" s="15"/>
      <c r="E2" s="15"/>
      <c r="F2" s="648"/>
      <c r="G2" s="15"/>
    </row>
    <row r="3" spans="1:10" ht="17.399999999999999" x14ac:dyDescent="0.3">
      <c r="A3" s="1452" t="s">
        <v>1493</v>
      </c>
      <c r="B3" s="1452"/>
      <c r="C3" s="1452"/>
      <c r="D3" s="1452"/>
      <c r="E3" s="1452"/>
      <c r="F3" s="1452"/>
      <c r="G3" s="1452"/>
      <c r="H3" s="1452"/>
    </row>
    <row r="4" spans="1:10" ht="17.399999999999999" x14ac:dyDescent="0.3">
      <c r="A4" s="1452" t="s">
        <v>2432</v>
      </c>
      <c r="B4" s="1452"/>
      <c r="C4" s="1452"/>
      <c r="D4" s="1452"/>
      <c r="E4" s="1452"/>
      <c r="F4" s="1452"/>
      <c r="G4" s="1452"/>
      <c r="H4" s="1452"/>
    </row>
    <row r="5" spans="1:10" ht="12.75" customHeight="1" x14ac:dyDescent="0.3">
      <c r="A5" s="15"/>
      <c r="B5" s="15"/>
      <c r="C5" s="15"/>
      <c r="D5" s="15"/>
      <c r="E5" s="15"/>
      <c r="F5" s="648"/>
      <c r="G5" s="15"/>
      <c r="H5" s="15"/>
    </row>
    <row r="6" spans="1:10" ht="12.75" customHeight="1" x14ac:dyDescent="0.3">
      <c r="A6" s="15" t="s">
        <v>1164</v>
      </c>
      <c r="B6" s="15"/>
      <c r="C6" s="15"/>
      <c r="D6" s="15"/>
      <c r="E6" s="15"/>
      <c r="F6" s="648"/>
      <c r="G6" s="15"/>
    </row>
    <row r="7" spans="1:10" s="271" customFormat="1" ht="15.75" customHeight="1" x14ac:dyDescent="0.3">
      <c r="A7" s="23" t="s">
        <v>615</v>
      </c>
      <c r="B7" s="23" t="s">
        <v>369</v>
      </c>
      <c r="C7" s="1471" t="s">
        <v>791</v>
      </c>
      <c r="D7" s="1471"/>
      <c r="E7" s="1471"/>
      <c r="F7" s="650"/>
      <c r="G7" s="369" t="s">
        <v>789</v>
      </c>
      <c r="H7" s="368" t="s">
        <v>20</v>
      </c>
    </row>
    <row r="8" spans="1:10" s="35" customFormat="1" ht="15.75" customHeight="1" x14ac:dyDescent="0.3">
      <c r="A8" s="312" t="s">
        <v>1149</v>
      </c>
      <c r="B8" s="23" t="s">
        <v>1032</v>
      </c>
      <c r="C8" s="23">
        <v>2</v>
      </c>
      <c r="D8" s="23">
        <v>3</v>
      </c>
      <c r="E8" s="23">
        <v>4</v>
      </c>
      <c r="F8" s="649" t="s">
        <v>1494</v>
      </c>
      <c r="G8" s="23" t="s">
        <v>710</v>
      </c>
      <c r="H8" s="23" t="s">
        <v>790</v>
      </c>
    </row>
    <row r="9" spans="1:10" s="23" customFormat="1" ht="4.5" customHeight="1" thickBot="1" x14ac:dyDescent="0.35">
      <c r="A9" s="24"/>
      <c r="B9" s="24"/>
      <c r="C9" s="18"/>
      <c r="D9" s="18"/>
      <c r="E9" s="18"/>
      <c r="F9" s="18"/>
      <c r="G9" s="18"/>
      <c r="H9" s="18"/>
    </row>
    <row r="10" spans="1:10" s="35" customFormat="1" ht="4.5" customHeight="1" x14ac:dyDescent="0.25">
      <c r="C10" s="69"/>
      <c r="D10" s="69"/>
      <c r="E10" s="69"/>
      <c r="H10" s="69"/>
    </row>
    <row r="11" spans="1:10" s="89" customFormat="1" ht="14.25" customHeight="1" x14ac:dyDescent="0.25">
      <c r="A11" s="134">
        <v>2000</v>
      </c>
      <c r="B11" s="290">
        <v>32023</v>
      </c>
      <c r="C11" s="290">
        <v>13020</v>
      </c>
      <c r="D11" s="290">
        <v>7106</v>
      </c>
      <c r="E11" s="290">
        <v>7331</v>
      </c>
      <c r="F11" s="290">
        <v>4566</v>
      </c>
      <c r="G11" s="320">
        <v>101039</v>
      </c>
      <c r="H11" s="321">
        <v>3.2</v>
      </c>
      <c r="I11" s="313"/>
      <c r="J11" s="151"/>
    </row>
    <row r="12" spans="1:10" s="135" customFormat="1" ht="14.25" customHeight="1" x14ac:dyDescent="0.25">
      <c r="A12" s="134">
        <v>2001</v>
      </c>
      <c r="B12" s="290">
        <v>32301</v>
      </c>
      <c r="C12" s="290">
        <v>13451</v>
      </c>
      <c r="D12" s="290">
        <v>7168</v>
      </c>
      <c r="E12" s="290">
        <v>7244</v>
      </c>
      <c r="F12" s="290">
        <v>4438</v>
      </c>
      <c r="G12" s="320">
        <v>101021</v>
      </c>
      <c r="H12" s="321">
        <v>3.1</v>
      </c>
      <c r="I12" s="313"/>
      <c r="J12" s="151"/>
    </row>
    <row r="13" spans="1:10" s="135" customFormat="1" ht="14.25" customHeight="1" x14ac:dyDescent="0.25">
      <c r="A13" s="134">
        <v>2002</v>
      </c>
      <c r="B13" s="290">
        <v>32553</v>
      </c>
      <c r="C13" s="290">
        <v>13558</v>
      </c>
      <c r="D13" s="290">
        <v>7222</v>
      </c>
      <c r="E13" s="290">
        <v>7295</v>
      </c>
      <c r="F13" s="290">
        <v>4478</v>
      </c>
      <c r="G13" s="320">
        <v>101782</v>
      </c>
      <c r="H13" s="321">
        <v>3.1</v>
      </c>
      <c r="I13" s="313"/>
      <c r="J13" s="151"/>
    </row>
    <row r="14" spans="1:10" s="135" customFormat="1" ht="14.25" customHeight="1" x14ac:dyDescent="0.25">
      <c r="A14" s="134">
        <v>2003</v>
      </c>
      <c r="B14" s="290">
        <v>32903</v>
      </c>
      <c r="C14" s="290">
        <v>13703</v>
      </c>
      <c r="D14" s="290">
        <v>7303</v>
      </c>
      <c r="E14" s="290">
        <v>7370</v>
      </c>
      <c r="F14" s="290">
        <v>4527</v>
      </c>
      <c r="G14" s="320">
        <v>102908</v>
      </c>
      <c r="H14" s="321">
        <v>3.1</v>
      </c>
      <c r="I14" s="313"/>
      <c r="J14" s="151"/>
    </row>
    <row r="15" spans="1:10" s="135" customFormat="1" ht="14.25" customHeight="1" x14ac:dyDescent="0.25">
      <c r="A15" s="134">
        <v>2004</v>
      </c>
      <c r="B15" s="290">
        <v>33216</v>
      </c>
      <c r="C15" s="290">
        <v>13834</v>
      </c>
      <c r="D15" s="290">
        <v>7372</v>
      </c>
      <c r="E15" s="290">
        <v>7440</v>
      </c>
      <c r="F15" s="290">
        <v>4570</v>
      </c>
      <c r="G15" s="290">
        <v>103991</v>
      </c>
      <c r="H15" s="321">
        <v>3.1</v>
      </c>
      <c r="I15" s="313"/>
      <c r="J15" s="151"/>
    </row>
    <row r="16" spans="1:10" s="135" customFormat="1" ht="14.25" customHeight="1" x14ac:dyDescent="0.25">
      <c r="A16" s="134">
        <v>2005</v>
      </c>
      <c r="B16" s="290">
        <v>33422</v>
      </c>
      <c r="C16" s="290">
        <v>13919</v>
      </c>
      <c r="D16" s="290">
        <v>7418</v>
      </c>
      <c r="E16" s="290">
        <v>7486</v>
      </c>
      <c r="F16" s="290">
        <v>4599</v>
      </c>
      <c r="G16" s="320">
        <v>104785</v>
      </c>
      <c r="H16" s="321">
        <v>3.1</v>
      </c>
      <c r="I16" s="313"/>
      <c r="J16" s="151"/>
    </row>
    <row r="17" spans="1:10" s="135" customFormat="1" ht="14.25" customHeight="1" x14ac:dyDescent="0.25">
      <c r="A17" s="134">
        <v>2006</v>
      </c>
      <c r="B17" s="290">
        <v>32948</v>
      </c>
      <c r="C17" s="290">
        <v>15419</v>
      </c>
      <c r="D17" s="290">
        <v>6729</v>
      </c>
      <c r="E17" s="290">
        <v>7042</v>
      </c>
      <c r="F17" s="290">
        <v>3758</v>
      </c>
      <c r="G17" s="320">
        <v>98966</v>
      </c>
      <c r="H17" s="321">
        <v>3</v>
      </c>
      <c r="I17" s="313"/>
      <c r="J17" s="151"/>
    </row>
    <row r="18" spans="1:10" s="135" customFormat="1" ht="14.25" customHeight="1" x14ac:dyDescent="0.25">
      <c r="A18" s="134">
        <v>2007</v>
      </c>
      <c r="B18" s="297">
        <v>33412</v>
      </c>
      <c r="C18" s="297">
        <v>16108</v>
      </c>
      <c r="D18" s="297">
        <v>6545</v>
      </c>
      <c r="E18" s="297">
        <v>6915</v>
      </c>
      <c r="F18" s="290">
        <v>3844</v>
      </c>
      <c r="G18" s="320">
        <v>99830</v>
      </c>
      <c r="H18" s="321">
        <v>3</v>
      </c>
      <c r="I18" s="313"/>
      <c r="J18" s="151"/>
    </row>
    <row r="19" spans="1:10" s="135" customFormat="1" ht="14.25" customHeight="1" x14ac:dyDescent="0.25">
      <c r="A19" s="134">
        <v>2008</v>
      </c>
      <c r="B19" s="290">
        <v>33882</v>
      </c>
      <c r="C19" s="290">
        <v>16489</v>
      </c>
      <c r="D19" s="290">
        <v>6737</v>
      </c>
      <c r="E19" s="290">
        <v>6962</v>
      </c>
      <c r="F19" s="290">
        <v>3694</v>
      </c>
      <c r="G19" s="290">
        <v>100593</v>
      </c>
      <c r="H19" s="321">
        <v>3</v>
      </c>
      <c r="I19" s="313"/>
      <c r="J19" s="151"/>
    </row>
    <row r="20" spans="1:10" s="135" customFormat="1" ht="14.25" customHeight="1" x14ac:dyDescent="0.25">
      <c r="A20" s="134">
        <v>2009</v>
      </c>
      <c r="B20" s="290">
        <v>34229</v>
      </c>
      <c r="C20" s="290">
        <v>16809</v>
      </c>
      <c r="D20" s="290">
        <v>6782</v>
      </c>
      <c r="E20" s="290">
        <v>6996</v>
      </c>
      <c r="F20" s="290">
        <v>3642</v>
      </c>
      <c r="G20" s="290">
        <v>101204</v>
      </c>
      <c r="H20" s="321">
        <v>3</v>
      </c>
      <c r="I20" s="313"/>
      <c r="J20" s="151"/>
    </row>
    <row r="21" spans="1:10" s="135" customFormat="1" ht="14.25" customHeight="1" x14ac:dyDescent="0.25">
      <c r="A21" s="134">
        <v>2010</v>
      </c>
      <c r="B21" s="290">
        <v>34272</v>
      </c>
      <c r="C21" s="290">
        <v>16948</v>
      </c>
      <c r="D21" s="290">
        <v>6864</v>
      </c>
      <c r="E21" s="290">
        <v>6978</v>
      </c>
      <c r="F21" s="290">
        <v>3482</v>
      </c>
      <c r="G21" s="290">
        <v>100812</v>
      </c>
      <c r="H21" s="321">
        <v>2.9</v>
      </c>
      <c r="I21" s="313"/>
      <c r="J21" s="151"/>
    </row>
    <row r="22" spans="1:10" s="135" customFormat="1" ht="14.25" customHeight="1" x14ac:dyDescent="0.25">
      <c r="A22" s="134">
        <v>2011</v>
      </c>
      <c r="B22" s="290">
        <v>35032</v>
      </c>
      <c r="C22" s="290">
        <v>17559</v>
      </c>
      <c r="D22" s="290">
        <v>7111</v>
      </c>
      <c r="E22" s="290">
        <v>6943</v>
      </c>
      <c r="F22" s="290">
        <v>3419</v>
      </c>
      <c r="G22" s="290">
        <v>102320</v>
      </c>
      <c r="H22" s="321">
        <v>2.9</v>
      </c>
      <c r="I22" s="313"/>
      <c r="J22" s="151"/>
    </row>
    <row r="23" spans="1:10" s="314" customFormat="1" ht="14.25" customHeight="1" x14ac:dyDescent="0.25">
      <c r="A23" s="134">
        <v>2012</v>
      </c>
      <c r="B23" s="290">
        <v>34662</v>
      </c>
      <c r="C23" s="290">
        <v>17738</v>
      </c>
      <c r="D23" s="290">
        <v>6812</v>
      </c>
      <c r="E23" s="290">
        <v>6759</v>
      </c>
      <c r="F23" s="290">
        <v>3353</v>
      </c>
      <c r="G23" s="290">
        <v>100731</v>
      </c>
      <c r="H23" s="321">
        <v>2.9</v>
      </c>
      <c r="I23" s="313"/>
      <c r="J23" s="151"/>
    </row>
    <row r="24" spans="1:10" s="135" customFormat="1" ht="14.25" customHeight="1" x14ac:dyDescent="0.25">
      <c r="A24" s="134">
        <v>2013</v>
      </c>
      <c r="B24" s="290">
        <v>34670</v>
      </c>
      <c r="C24" s="290">
        <v>17813</v>
      </c>
      <c r="D24" s="290">
        <v>6860</v>
      </c>
      <c r="E24" s="290">
        <v>6712</v>
      </c>
      <c r="F24" s="290">
        <v>3285</v>
      </c>
      <c r="G24" s="290">
        <v>100496</v>
      </c>
      <c r="H24" s="321">
        <v>2.9</v>
      </c>
      <c r="I24" s="313"/>
      <c r="J24" s="151"/>
    </row>
    <row r="25" spans="1:10" s="135" customFormat="1" ht="14.25" customHeight="1" x14ac:dyDescent="0.25">
      <c r="A25" s="134">
        <v>2014</v>
      </c>
      <c r="B25" s="290">
        <v>35030</v>
      </c>
      <c r="C25" s="290">
        <v>18218</v>
      </c>
      <c r="D25" s="290">
        <v>6939</v>
      </c>
      <c r="E25" s="290">
        <v>6664</v>
      </c>
      <c r="F25" s="290">
        <v>3209</v>
      </c>
      <c r="G25" s="290">
        <v>100944</v>
      </c>
      <c r="H25" s="321">
        <v>2.9</v>
      </c>
      <c r="I25" s="313"/>
      <c r="J25" s="151"/>
    </row>
    <row r="26" spans="1:10" s="135" customFormat="1" ht="14.25" customHeight="1" x14ac:dyDescent="0.25">
      <c r="A26" s="134">
        <v>2015</v>
      </c>
      <c r="B26" s="290">
        <v>35464</v>
      </c>
      <c r="C26" s="290">
        <v>18538</v>
      </c>
      <c r="D26" s="290">
        <v>7029</v>
      </c>
      <c r="E26" s="290">
        <v>6672</v>
      </c>
      <c r="F26" s="290">
        <v>3225</v>
      </c>
      <c r="G26" s="290">
        <v>102067</v>
      </c>
      <c r="H26" s="321">
        <v>2.9</v>
      </c>
      <c r="I26" s="313"/>
      <c r="J26" s="151"/>
    </row>
    <row r="27" spans="1:10" s="135" customFormat="1" ht="14.25" customHeight="1" x14ac:dyDescent="0.25">
      <c r="A27" s="134">
        <v>2016</v>
      </c>
      <c r="B27" s="290">
        <v>36542</v>
      </c>
      <c r="C27" s="290">
        <v>19161</v>
      </c>
      <c r="D27" s="290">
        <v>7108</v>
      </c>
      <c r="E27" s="290">
        <v>6860</v>
      </c>
      <c r="F27" s="290">
        <v>3413</v>
      </c>
      <c r="G27" s="290">
        <v>105335</v>
      </c>
      <c r="H27" s="321">
        <v>2.9</v>
      </c>
      <c r="I27" s="313"/>
      <c r="J27" s="151"/>
    </row>
    <row r="28" spans="1:10" s="135" customFormat="1" ht="14.25" customHeight="1" x14ac:dyDescent="0.25">
      <c r="A28" s="134" t="s">
        <v>2317</v>
      </c>
      <c r="B28" s="290">
        <v>37068</v>
      </c>
      <c r="C28" s="290">
        <v>19584</v>
      </c>
      <c r="D28" s="290">
        <v>7187</v>
      </c>
      <c r="E28" s="290">
        <v>6850</v>
      </c>
      <c r="F28" s="290">
        <v>3447</v>
      </c>
      <c r="G28" s="290">
        <v>106577</v>
      </c>
      <c r="H28" s="321">
        <v>2.9</v>
      </c>
      <c r="I28" s="313"/>
      <c r="J28" s="151"/>
    </row>
    <row r="29" spans="1:10" s="135" customFormat="1" ht="14.25" customHeight="1" x14ac:dyDescent="0.25">
      <c r="A29" s="134" t="s">
        <v>2318</v>
      </c>
      <c r="B29" s="290">
        <v>37477</v>
      </c>
      <c r="C29" s="290">
        <v>19859</v>
      </c>
      <c r="D29" s="290">
        <v>7219</v>
      </c>
      <c r="E29" s="290">
        <v>6831</v>
      </c>
      <c r="F29" s="290">
        <v>3568</v>
      </c>
      <c r="G29" s="290">
        <v>107843</v>
      </c>
      <c r="H29" s="321">
        <v>2.9</v>
      </c>
      <c r="I29" s="313"/>
      <c r="J29" s="151"/>
    </row>
    <row r="30" spans="1:10" s="35" customFormat="1" ht="14.25" customHeight="1" x14ac:dyDescent="0.25">
      <c r="A30" s="134" t="s">
        <v>2431</v>
      </c>
      <c r="B30" s="290">
        <v>38032</v>
      </c>
      <c r="C30" s="290">
        <v>20310</v>
      </c>
      <c r="D30" s="290">
        <v>7229</v>
      </c>
      <c r="E30" s="290">
        <v>6861</v>
      </c>
      <c r="F30" s="290">
        <v>3632</v>
      </c>
      <c r="G30" s="290">
        <v>109247</v>
      </c>
      <c r="H30" s="321">
        <v>2.9</v>
      </c>
      <c r="J30" s="151"/>
    </row>
    <row r="31" spans="1:10" s="135" customFormat="1" ht="14.25" customHeight="1" x14ac:dyDescent="0.25">
      <c r="A31" s="134" t="s">
        <v>2430</v>
      </c>
      <c r="B31" s="290">
        <v>38512</v>
      </c>
      <c r="C31" s="290">
        <v>20695</v>
      </c>
      <c r="D31" s="290">
        <v>7234</v>
      </c>
      <c r="E31" s="290">
        <v>6878</v>
      </c>
      <c r="F31" s="290">
        <v>3705</v>
      </c>
      <c r="G31" s="290">
        <v>110533</v>
      </c>
      <c r="H31" s="321">
        <v>2.9</v>
      </c>
      <c r="J31" s="151"/>
    </row>
    <row r="32" spans="1:10" s="135" customFormat="1" ht="13.8" x14ac:dyDescent="0.25">
      <c r="B32" s="137"/>
      <c r="C32" s="137"/>
      <c r="D32" s="137"/>
      <c r="E32" s="137"/>
      <c r="F32" s="652"/>
      <c r="G32" s="137"/>
      <c r="H32" s="137"/>
    </row>
    <row r="33" spans="1:10" ht="13.8" x14ac:dyDescent="0.25">
      <c r="A33" s="10"/>
      <c r="B33" s="10"/>
      <c r="C33" s="10"/>
      <c r="D33" s="10"/>
      <c r="E33" s="10"/>
      <c r="F33" s="651"/>
      <c r="G33" s="10"/>
      <c r="H33" s="10"/>
    </row>
    <row r="34" spans="1:10" ht="17.399999999999999" x14ac:dyDescent="0.3">
      <c r="A34" s="1452" t="s">
        <v>317</v>
      </c>
      <c r="B34" s="1452"/>
      <c r="C34" s="1452"/>
      <c r="D34" s="1452"/>
      <c r="E34" s="1452"/>
      <c r="F34" s="1452"/>
      <c r="G34" s="1452"/>
      <c r="H34" s="1452"/>
    </row>
    <row r="35" spans="1:10" ht="17.399999999999999" x14ac:dyDescent="0.3">
      <c r="A35" s="1452" t="s">
        <v>2432</v>
      </c>
      <c r="B35" s="1452"/>
      <c r="C35" s="1452"/>
      <c r="D35" s="1452"/>
      <c r="E35" s="1452"/>
      <c r="F35" s="1452"/>
      <c r="G35" s="1452"/>
      <c r="H35" s="1452"/>
    </row>
    <row r="36" spans="1:10" ht="12.75" customHeight="1" x14ac:dyDescent="0.3">
      <c r="A36" s="15"/>
      <c r="B36" s="15"/>
      <c r="C36" s="15"/>
      <c r="D36" s="15"/>
      <c r="E36" s="15"/>
      <c r="F36" s="648"/>
      <c r="G36" s="15"/>
      <c r="H36" s="15"/>
    </row>
    <row r="37" spans="1:10" ht="12.75" customHeight="1" x14ac:dyDescent="0.3">
      <c r="A37" s="15" t="s">
        <v>1164</v>
      </c>
      <c r="B37" s="15"/>
      <c r="C37" s="15"/>
      <c r="D37" s="15"/>
      <c r="E37" s="15"/>
      <c r="F37" s="648"/>
      <c r="G37" s="15"/>
      <c r="H37" s="81"/>
    </row>
    <row r="38" spans="1:10" ht="15.6" x14ac:dyDescent="0.3">
      <c r="A38" s="23" t="s">
        <v>615</v>
      </c>
      <c r="B38" s="23" t="s">
        <v>369</v>
      </c>
      <c r="C38" s="1471" t="s">
        <v>791</v>
      </c>
      <c r="D38" s="1471"/>
      <c r="E38" s="1471"/>
      <c r="F38" s="650"/>
      <c r="G38" s="369" t="s">
        <v>789</v>
      </c>
      <c r="H38" s="368" t="s">
        <v>20</v>
      </c>
    </row>
    <row r="39" spans="1:10" ht="15.6" x14ac:dyDescent="0.3">
      <c r="A39" s="312" t="s">
        <v>1149</v>
      </c>
      <c r="B39" s="23" t="s">
        <v>1032</v>
      </c>
      <c r="C39" s="23">
        <v>2</v>
      </c>
      <c r="D39" s="23">
        <v>3</v>
      </c>
      <c r="E39" s="23">
        <v>4</v>
      </c>
      <c r="F39" s="649" t="s">
        <v>1494</v>
      </c>
      <c r="G39" s="23" t="s">
        <v>710</v>
      </c>
      <c r="H39" s="23" t="s">
        <v>790</v>
      </c>
    </row>
    <row r="40" spans="1:10" ht="4.5" customHeight="1" thickBot="1" x14ac:dyDescent="0.3">
      <c r="A40" s="132"/>
      <c r="B40" s="132"/>
      <c r="C40" s="352"/>
      <c r="D40" s="352"/>
      <c r="E40" s="352"/>
      <c r="F40" s="352"/>
      <c r="G40" s="352"/>
      <c r="H40" s="352"/>
    </row>
    <row r="41" spans="1:10" ht="4.5" customHeight="1" x14ac:dyDescent="0.25">
      <c r="A41" s="135"/>
      <c r="B41" s="135"/>
      <c r="C41" s="196"/>
      <c r="D41" s="196"/>
      <c r="E41" s="196"/>
      <c r="F41" s="135"/>
      <c r="G41" s="135"/>
      <c r="H41" s="196"/>
    </row>
    <row r="42" spans="1:10" ht="13.8" x14ac:dyDescent="0.25">
      <c r="A42" s="134">
        <v>2000</v>
      </c>
      <c r="B42" s="290">
        <v>6131</v>
      </c>
      <c r="C42" s="290">
        <v>3847</v>
      </c>
      <c r="D42" s="290">
        <v>1580</v>
      </c>
      <c r="E42" s="290">
        <v>585</v>
      </c>
      <c r="F42" s="290">
        <v>119</v>
      </c>
      <c r="G42" s="320">
        <v>15400</v>
      </c>
      <c r="H42" s="516">
        <v>2.5</v>
      </c>
      <c r="J42" s="47"/>
    </row>
    <row r="43" spans="1:10" ht="13.8" x14ac:dyDescent="0.25">
      <c r="A43" s="134">
        <v>2001</v>
      </c>
      <c r="B43" s="290">
        <v>6355</v>
      </c>
      <c r="C43" s="290">
        <v>4057</v>
      </c>
      <c r="D43" s="290">
        <v>1589</v>
      </c>
      <c r="E43" s="290">
        <v>611</v>
      </c>
      <c r="F43" s="290">
        <v>98</v>
      </c>
      <c r="G43" s="320">
        <v>15853</v>
      </c>
      <c r="H43" s="516">
        <v>2.5</v>
      </c>
      <c r="J43" s="47"/>
    </row>
    <row r="44" spans="1:10" ht="13.8" x14ac:dyDescent="0.25">
      <c r="A44" s="134">
        <v>2002</v>
      </c>
      <c r="B44" s="290">
        <v>6403</v>
      </c>
      <c r="C44" s="290">
        <v>4088</v>
      </c>
      <c r="D44" s="290">
        <v>1601</v>
      </c>
      <c r="E44" s="290">
        <v>616</v>
      </c>
      <c r="F44" s="290">
        <v>98</v>
      </c>
      <c r="G44" s="320">
        <v>15972</v>
      </c>
      <c r="H44" s="516">
        <v>2.5</v>
      </c>
      <c r="J44" s="47"/>
    </row>
    <row r="45" spans="1:10" ht="13.8" x14ac:dyDescent="0.25">
      <c r="A45" s="134">
        <v>2003</v>
      </c>
      <c r="B45" s="290">
        <v>6475</v>
      </c>
      <c r="C45" s="290">
        <v>4132</v>
      </c>
      <c r="D45" s="290">
        <v>1620</v>
      </c>
      <c r="E45" s="290">
        <v>624</v>
      </c>
      <c r="F45" s="290">
        <v>99</v>
      </c>
      <c r="G45" s="320">
        <v>16147</v>
      </c>
      <c r="H45" s="516">
        <v>2.5</v>
      </c>
      <c r="J45" s="47"/>
    </row>
    <row r="46" spans="1:10" ht="13.8" x14ac:dyDescent="0.25">
      <c r="A46" s="134">
        <v>2004</v>
      </c>
      <c r="B46" s="290">
        <v>6537</v>
      </c>
      <c r="C46" s="290">
        <v>4171</v>
      </c>
      <c r="D46" s="290">
        <v>1636</v>
      </c>
      <c r="E46" s="290">
        <v>630</v>
      </c>
      <c r="F46" s="290">
        <v>100</v>
      </c>
      <c r="G46" s="320">
        <v>16341</v>
      </c>
      <c r="H46" s="516">
        <v>2.5</v>
      </c>
      <c r="J46" s="47"/>
    </row>
    <row r="47" spans="1:10" ht="13.8" x14ac:dyDescent="0.25">
      <c r="A47" s="134">
        <v>2005</v>
      </c>
      <c r="B47" s="290">
        <v>6576</v>
      </c>
      <c r="C47" s="290">
        <v>4196</v>
      </c>
      <c r="D47" s="290">
        <v>1646</v>
      </c>
      <c r="E47" s="290">
        <v>634</v>
      </c>
      <c r="F47" s="290">
        <v>100</v>
      </c>
      <c r="G47" s="290">
        <v>16472</v>
      </c>
      <c r="H47" s="516">
        <v>2.5</v>
      </c>
      <c r="J47" s="47"/>
    </row>
    <row r="48" spans="1:10" ht="13.8" x14ac:dyDescent="0.25">
      <c r="A48" s="134">
        <v>2006</v>
      </c>
      <c r="B48" s="290">
        <v>6461</v>
      </c>
      <c r="C48" s="290">
        <v>4012</v>
      </c>
      <c r="D48" s="290">
        <v>1821</v>
      </c>
      <c r="E48" s="290">
        <v>545</v>
      </c>
      <c r="F48" s="290">
        <v>83</v>
      </c>
      <c r="G48" s="320">
        <v>16090</v>
      </c>
      <c r="H48" s="516">
        <v>2.5</v>
      </c>
      <c r="J48" s="47"/>
    </row>
    <row r="49" spans="1:10" ht="13.8" x14ac:dyDescent="0.25">
      <c r="A49" s="134">
        <v>2007</v>
      </c>
      <c r="B49" s="297">
        <v>6097</v>
      </c>
      <c r="C49" s="297">
        <v>3743</v>
      </c>
      <c r="D49" s="297">
        <v>1756</v>
      </c>
      <c r="E49" s="297">
        <v>531</v>
      </c>
      <c r="F49" s="290">
        <v>67</v>
      </c>
      <c r="G49" s="320">
        <v>15226</v>
      </c>
      <c r="H49" s="516">
        <v>2.5</v>
      </c>
      <c r="J49" s="47"/>
    </row>
    <row r="50" spans="1:10" ht="13.8" x14ac:dyDescent="0.25">
      <c r="A50" s="134">
        <v>2008</v>
      </c>
      <c r="B50" s="297">
        <v>6391</v>
      </c>
      <c r="C50" s="297">
        <v>3932</v>
      </c>
      <c r="D50" s="297">
        <v>1784</v>
      </c>
      <c r="E50" s="297">
        <v>566</v>
      </c>
      <c r="F50" s="290">
        <v>109</v>
      </c>
      <c r="G50" s="320">
        <v>16038</v>
      </c>
      <c r="H50" s="516">
        <v>2.5</v>
      </c>
      <c r="J50" s="47"/>
    </row>
    <row r="51" spans="1:10" ht="13.8" x14ac:dyDescent="0.25">
      <c r="A51" s="134">
        <v>2009</v>
      </c>
      <c r="B51" s="297">
        <v>6545</v>
      </c>
      <c r="C51" s="297">
        <v>4040</v>
      </c>
      <c r="D51" s="297">
        <v>1813</v>
      </c>
      <c r="E51" s="297">
        <v>571</v>
      </c>
      <c r="F51" s="290">
        <v>121</v>
      </c>
      <c r="G51" s="320">
        <v>16437</v>
      </c>
      <c r="H51" s="516">
        <v>2.5</v>
      </c>
      <c r="J51" s="47"/>
    </row>
    <row r="52" spans="1:10" ht="13.8" x14ac:dyDescent="0.25">
      <c r="A52" s="134">
        <v>2010</v>
      </c>
      <c r="B52" s="297">
        <v>6769</v>
      </c>
      <c r="C52" s="297">
        <v>4190</v>
      </c>
      <c r="D52" s="297">
        <v>1880</v>
      </c>
      <c r="E52" s="297">
        <v>582</v>
      </c>
      <c r="F52" s="290">
        <v>117</v>
      </c>
      <c r="G52" s="320">
        <v>16967</v>
      </c>
      <c r="H52" s="516">
        <v>2.5</v>
      </c>
      <c r="J52" s="47"/>
    </row>
    <row r="53" spans="1:10" ht="13.8" x14ac:dyDescent="0.25">
      <c r="A53" s="134">
        <v>2011</v>
      </c>
      <c r="B53" s="297">
        <v>6652</v>
      </c>
      <c r="C53" s="297">
        <v>4184</v>
      </c>
      <c r="D53" s="297">
        <v>1785</v>
      </c>
      <c r="E53" s="297">
        <v>552</v>
      </c>
      <c r="F53" s="290">
        <v>131</v>
      </c>
      <c r="G53" s="320">
        <v>16618</v>
      </c>
      <c r="H53" s="516">
        <v>2.5</v>
      </c>
      <c r="J53" s="47"/>
    </row>
    <row r="54" spans="1:10" ht="14.25" customHeight="1" x14ac:dyDescent="0.25">
      <c r="A54" s="134">
        <v>2012</v>
      </c>
      <c r="B54" s="297">
        <v>6684</v>
      </c>
      <c r="C54" s="297">
        <v>4165</v>
      </c>
      <c r="D54" s="297">
        <v>1856</v>
      </c>
      <c r="E54" s="297">
        <v>527</v>
      </c>
      <c r="F54" s="290">
        <v>136</v>
      </c>
      <c r="G54" s="320">
        <v>16726</v>
      </c>
      <c r="H54" s="516">
        <v>2.5</v>
      </c>
      <c r="J54" s="47"/>
    </row>
    <row r="55" spans="1:10" ht="14.25" customHeight="1" x14ac:dyDescent="0.25">
      <c r="A55" s="134">
        <v>2013</v>
      </c>
      <c r="B55" s="297">
        <v>6792</v>
      </c>
      <c r="C55" s="297">
        <v>4223</v>
      </c>
      <c r="D55" s="297">
        <v>1896</v>
      </c>
      <c r="E55" s="297">
        <v>551</v>
      </c>
      <c r="F55" s="290">
        <v>122</v>
      </c>
      <c r="G55" s="320">
        <v>16968</v>
      </c>
      <c r="H55" s="516">
        <v>2.5</v>
      </c>
      <c r="J55" s="47"/>
    </row>
    <row r="56" spans="1:10" ht="14.25" customHeight="1" x14ac:dyDescent="0.25">
      <c r="A56" s="134">
        <v>2014</v>
      </c>
      <c r="B56" s="297">
        <v>6802</v>
      </c>
      <c r="C56" s="297">
        <v>4241</v>
      </c>
      <c r="D56" s="297">
        <v>1858</v>
      </c>
      <c r="E56" s="297">
        <v>579</v>
      </c>
      <c r="F56" s="290">
        <v>124</v>
      </c>
      <c r="G56" s="320">
        <v>17012</v>
      </c>
      <c r="H56" s="516">
        <v>2.5</v>
      </c>
      <c r="J56" s="47"/>
    </row>
    <row r="57" spans="1:10" ht="14.25" customHeight="1" x14ac:dyDescent="0.25">
      <c r="A57" s="134">
        <v>2015</v>
      </c>
      <c r="B57" s="297">
        <v>7016</v>
      </c>
      <c r="C57" s="297">
        <v>4316</v>
      </c>
      <c r="D57" s="297">
        <v>1948</v>
      </c>
      <c r="E57" s="297">
        <v>595</v>
      </c>
      <c r="F57" s="290">
        <v>157</v>
      </c>
      <c r="G57" s="320">
        <v>17698</v>
      </c>
      <c r="H57" s="516">
        <v>2.5</v>
      </c>
      <c r="J57" s="47"/>
    </row>
    <row r="58" spans="1:10" ht="14.25" customHeight="1" x14ac:dyDescent="0.25">
      <c r="A58" s="134">
        <v>2016</v>
      </c>
      <c r="B58" s="297">
        <v>7220</v>
      </c>
      <c r="C58" s="297">
        <v>4465</v>
      </c>
      <c r="D58" s="297">
        <v>1976</v>
      </c>
      <c r="E58" s="297">
        <v>608</v>
      </c>
      <c r="F58" s="290">
        <v>171</v>
      </c>
      <c r="G58" s="320">
        <v>18229</v>
      </c>
      <c r="H58" s="516">
        <v>2.5</v>
      </c>
      <c r="J58" s="47"/>
    </row>
    <row r="59" spans="1:10" ht="14.25" customHeight="1" x14ac:dyDescent="0.25">
      <c r="A59" s="134" t="s">
        <v>2317</v>
      </c>
      <c r="B59" s="297">
        <v>7354</v>
      </c>
      <c r="C59" s="297">
        <v>4568</v>
      </c>
      <c r="D59" s="297">
        <v>1998</v>
      </c>
      <c r="E59" s="297">
        <v>613</v>
      </c>
      <c r="F59" s="290">
        <v>175</v>
      </c>
      <c r="G59" s="320">
        <v>18541</v>
      </c>
      <c r="H59" s="516">
        <v>2.5</v>
      </c>
      <c r="J59" s="47"/>
    </row>
    <row r="60" spans="1:10" ht="14.25" customHeight="1" x14ac:dyDescent="0.25">
      <c r="A60" s="134" t="s">
        <v>2318</v>
      </c>
      <c r="B60" s="297">
        <v>7485</v>
      </c>
      <c r="C60" s="297">
        <v>4698</v>
      </c>
      <c r="D60" s="297">
        <v>1996</v>
      </c>
      <c r="E60" s="297">
        <v>616</v>
      </c>
      <c r="F60" s="290">
        <v>175</v>
      </c>
      <c r="G60" s="320">
        <v>18810</v>
      </c>
      <c r="H60" s="516">
        <v>2.5</v>
      </c>
      <c r="J60" s="47"/>
    </row>
    <row r="61" spans="1:10" ht="14.25" customHeight="1" x14ac:dyDescent="0.25">
      <c r="A61" s="134" t="s">
        <v>2431</v>
      </c>
      <c r="B61" s="297">
        <v>7604</v>
      </c>
      <c r="C61" s="297">
        <v>4746</v>
      </c>
      <c r="D61" s="297">
        <v>2039</v>
      </c>
      <c r="E61" s="297">
        <v>628</v>
      </c>
      <c r="F61" s="290">
        <v>191</v>
      </c>
      <c r="G61" s="320">
        <v>19190</v>
      </c>
      <c r="H61" s="516">
        <v>2.5</v>
      </c>
      <c r="J61" s="47"/>
    </row>
    <row r="62" spans="1:10" ht="14.25" customHeight="1" x14ac:dyDescent="0.25">
      <c r="A62" s="134" t="s">
        <v>2430</v>
      </c>
      <c r="B62" s="297">
        <v>7699</v>
      </c>
      <c r="C62" s="297">
        <v>4806</v>
      </c>
      <c r="D62" s="297">
        <v>2055</v>
      </c>
      <c r="E62" s="297">
        <v>634</v>
      </c>
      <c r="F62" s="290">
        <v>204</v>
      </c>
      <c r="G62" s="320">
        <v>19461</v>
      </c>
      <c r="H62" s="516">
        <v>2.5</v>
      </c>
      <c r="J62" s="47"/>
    </row>
    <row r="63" spans="1:10" ht="11.25" customHeight="1" x14ac:dyDescent="0.25">
      <c r="A63" s="134"/>
      <c r="B63" s="297"/>
      <c r="C63" s="297"/>
      <c r="D63" s="297"/>
      <c r="E63" s="297"/>
      <c r="F63" s="290"/>
      <c r="G63" s="320"/>
      <c r="H63" s="321"/>
    </row>
    <row r="64" spans="1:10" s="35" customFormat="1" ht="13.8" x14ac:dyDescent="0.25">
      <c r="A64" s="318" t="s">
        <v>788</v>
      </c>
    </row>
    <row r="65" spans="1:13" ht="13.8" x14ac:dyDescent="0.25">
      <c r="A65" s="318"/>
    </row>
    <row r="66" spans="1:13" ht="13.8" x14ac:dyDescent="0.25">
      <c r="A66" s="652" t="s">
        <v>1495</v>
      </c>
    </row>
    <row r="67" spans="1:13" ht="13.8" x14ac:dyDescent="0.25">
      <c r="B67" s="137"/>
      <c r="C67" s="137"/>
      <c r="D67" s="137"/>
      <c r="E67" s="137"/>
      <c r="F67" s="652"/>
      <c r="G67" s="137"/>
      <c r="H67" s="137"/>
      <c r="I67" s="137"/>
      <c r="J67" s="137"/>
      <c r="K67" s="137"/>
      <c r="L67" s="137"/>
      <c r="M67" s="137"/>
    </row>
  </sheetData>
  <customSheetViews>
    <customSheetView guid="{9014CDA8-C3FC-41E6-A045-DAEFC55B82B1}" showPageBreaks="1" fitToPage="1" printArea="1">
      <selection sqref="A1:I1"/>
      <pageMargins left="0.75" right="0.75" top="1" bottom="1" header="0.5" footer="0.5"/>
      <printOptions horizontalCentered="1"/>
      <pageSetup scale="71" firstPageNumber="33" orientation="portrait" r:id="rId1"/>
      <headerFooter alignWithMargins="0">
        <oddFooter>&amp;C&amp;P</oddFooter>
      </headerFooter>
    </customSheetView>
    <customSheetView guid="{F67F5823-51D5-4D47-B100-5B47C1E6BCB9}" showPageBreaks="1" fitToPage="1" printArea="1" topLeftCell="A37">
      <selection activeCell="A70" sqref="A70"/>
      <pageMargins left="0.75" right="0.75" top="1" bottom="1" header="0.5" footer="0.5"/>
      <printOptions horizontalCentered="1"/>
      <pageSetup scale="71" firstPageNumber="33" orientation="portrait" r:id="rId2"/>
      <headerFooter alignWithMargins="0">
        <oddFooter>&amp;C&amp;P</oddFooter>
      </headerFooter>
    </customSheetView>
  </customSheetViews>
  <mergeCells count="7">
    <mergeCell ref="A34:H34"/>
    <mergeCell ref="A35:H35"/>
    <mergeCell ref="C38:E38"/>
    <mergeCell ref="A1:H1"/>
    <mergeCell ref="A3:H3"/>
    <mergeCell ref="A4:H4"/>
    <mergeCell ref="C7:E7"/>
  </mergeCells>
  <phoneticPr fontId="0" type="noConversion"/>
  <printOptions horizontalCentered="1"/>
  <pageMargins left="0.74803149606299202" right="0.74803149606299202" top="0.98425196850393704" bottom="0.98425196850393704" header="0.511811023622047" footer="0.511811023622047"/>
  <pageSetup scale="75" firstPageNumber="27" orientation="portrait" useFirstPageNumber="1" r:id="rId3"/>
  <headerFooter alignWithMargins="0"/>
  <legacyDrawingHF r:id="rId4"/>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
    <tabColor indexed="45"/>
    <pageSetUpPr fitToPage="1"/>
  </sheetPr>
  <dimension ref="A1:F62"/>
  <sheetViews>
    <sheetView zoomScaleNormal="100" workbookViewId="0">
      <selection sqref="A1:F1"/>
    </sheetView>
  </sheetViews>
  <sheetFormatPr defaultColWidth="9.109375" defaultRowHeight="13.8" x14ac:dyDescent="0.25"/>
  <cols>
    <col min="1" max="1" width="29.5546875" style="159" customWidth="1"/>
    <col min="2" max="2" width="26.5546875" style="167" customWidth="1"/>
    <col min="3" max="3" width="11.109375" style="167" customWidth="1"/>
    <col min="4" max="6" width="11" style="159" customWidth="1"/>
    <col min="7" max="16384" width="9.109375" style="159"/>
  </cols>
  <sheetData>
    <row r="1" spans="1:6" ht="17.399999999999999" x14ac:dyDescent="0.3">
      <c r="A1" s="1451" t="s">
        <v>122</v>
      </c>
      <c r="B1" s="1451"/>
      <c r="C1" s="1451"/>
      <c r="D1" s="1451"/>
      <c r="E1" s="1451"/>
      <c r="F1" s="1451"/>
    </row>
    <row r="2" spans="1:6" ht="18" customHeight="1" x14ac:dyDescent="0.25"/>
    <row r="3" spans="1:6" ht="17.399999999999999" x14ac:dyDescent="0.3">
      <c r="A3" s="1451" t="s">
        <v>1992</v>
      </c>
      <c r="B3" s="1451"/>
      <c r="C3" s="1451"/>
      <c r="D3" s="1451"/>
      <c r="E3" s="1451"/>
      <c r="F3" s="1451"/>
    </row>
    <row r="4" spans="1:6" ht="17.399999999999999" x14ac:dyDescent="0.3">
      <c r="A4" s="1452" t="s">
        <v>440</v>
      </c>
      <c r="B4" s="1452"/>
      <c r="C4" s="1452"/>
      <c r="D4" s="1452"/>
      <c r="E4" s="1452"/>
      <c r="F4" s="1452"/>
    </row>
    <row r="5" spans="1:6" ht="12.75" customHeight="1" x14ac:dyDescent="0.25"/>
    <row r="6" spans="1:6" ht="12.75" customHeight="1" x14ac:dyDescent="0.25"/>
    <row r="7" spans="1:6" x14ac:dyDescent="0.25">
      <c r="B7" s="159"/>
      <c r="C7" s="56" t="s">
        <v>2</v>
      </c>
      <c r="D7" s="56" t="s">
        <v>3</v>
      </c>
      <c r="E7" s="56" t="s">
        <v>4</v>
      </c>
      <c r="F7" s="56" t="s">
        <v>1165</v>
      </c>
    </row>
    <row r="8" spans="1:6" ht="4.5" customHeight="1" thickBot="1" x14ac:dyDescent="0.3">
      <c r="A8" s="186"/>
      <c r="B8" s="186"/>
      <c r="C8" s="216"/>
      <c r="D8" s="216"/>
      <c r="E8" s="216"/>
      <c r="F8" s="216"/>
    </row>
    <row r="9" spans="1:6" ht="4.5" customHeight="1" x14ac:dyDescent="0.25">
      <c r="B9" s="159"/>
      <c r="D9" s="167"/>
      <c r="E9" s="167"/>
      <c r="F9" s="167"/>
    </row>
    <row r="10" spans="1:6" x14ac:dyDescent="0.25">
      <c r="A10" s="449" t="s">
        <v>204</v>
      </c>
      <c r="B10" s="449"/>
      <c r="C10" s="461">
        <v>7225</v>
      </c>
      <c r="D10" s="461">
        <v>33975</v>
      </c>
      <c r="E10" s="461">
        <v>18275</v>
      </c>
      <c r="F10" s="461">
        <v>59470</v>
      </c>
    </row>
    <row r="11" spans="1:6" s="51" customFormat="1" ht="13.2" x14ac:dyDescent="0.25">
      <c r="A11" s="444" t="s">
        <v>1280</v>
      </c>
      <c r="B11" s="444"/>
      <c r="C11" s="462">
        <v>2045</v>
      </c>
      <c r="D11" s="462">
        <v>9405</v>
      </c>
      <c r="E11" s="462">
        <v>4840</v>
      </c>
      <c r="F11" s="462">
        <v>16290</v>
      </c>
    </row>
    <row r="12" spans="1:6" s="51" customFormat="1" ht="13.2" x14ac:dyDescent="0.25">
      <c r="A12" s="444" t="s">
        <v>1281</v>
      </c>
      <c r="B12" s="444"/>
      <c r="C12" s="462">
        <v>2845</v>
      </c>
      <c r="D12" s="462">
        <v>12770</v>
      </c>
      <c r="E12" s="462">
        <v>7290</v>
      </c>
      <c r="F12" s="462">
        <v>22905</v>
      </c>
    </row>
    <row r="13" spans="1:6" s="51" customFormat="1" ht="13.2" x14ac:dyDescent="0.25">
      <c r="A13" s="444" t="s">
        <v>1282</v>
      </c>
      <c r="B13" s="444"/>
      <c r="C13" s="462">
        <v>1045</v>
      </c>
      <c r="D13" s="462">
        <v>5220</v>
      </c>
      <c r="E13" s="462">
        <v>2750</v>
      </c>
      <c r="F13" s="462">
        <v>9010</v>
      </c>
    </row>
    <row r="14" spans="1:6" s="51" customFormat="1" ht="13.2" x14ac:dyDescent="0.25">
      <c r="A14" s="444" t="s">
        <v>1990</v>
      </c>
      <c r="B14" s="444"/>
      <c r="C14" s="462">
        <v>830</v>
      </c>
      <c r="D14" s="462">
        <v>4370</v>
      </c>
      <c r="E14" s="462">
        <v>2165</v>
      </c>
      <c r="F14" s="462">
        <v>7365</v>
      </c>
    </row>
    <row r="15" spans="1:6" s="51" customFormat="1" ht="13.2" x14ac:dyDescent="0.25">
      <c r="A15" s="444" t="s">
        <v>1991</v>
      </c>
      <c r="B15" s="444"/>
      <c r="C15" s="462">
        <v>460</v>
      </c>
      <c r="D15" s="462">
        <v>2210</v>
      </c>
      <c r="E15" s="462">
        <v>1230</v>
      </c>
      <c r="F15" s="462">
        <v>3900</v>
      </c>
    </row>
    <row r="16" spans="1:6" ht="12.75" customHeight="1" x14ac:dyDescent="0.25">
      <c r="A16" s="449"/>
      <c r="B16" s="449"/>
      <c r="C16" s="461"/>
      <c r="D16" s="461"/>
      <c r="E16" s="461"/>
      <c r="F16" s="461"/>
    </row>
    <row r="17" spans="1:6" x14ac:dyDescent="0.25">
      <c r="A17" s="449" t="s">
        <v>1324</v>
      </c>
      <c r="B17" s="449"/>
      <c r="C17" s="167">
        <v>16675</v>
      </c>
      <c r="D17" s="461">
        <v>80025</v>
      </c>
      <c r="E17" s="461">
        <v>42985</v>
      </c>
      <c r="F17" s="461">
        <v>139685</v>
      </c>
    </row>
    <row r="18" spans="1:6" x14ac:dyDescent="0.25">
      <c r="A18" s="449" t="s">
        <v>1325</v>
      </c>
      <c r="B18" s="449"/>
      <c r="C18" s="463">
        <v>2.2999999999999998</v>
      </c>
      <c r="D18" s="463">
        <v>2.4</v>
      </c>
      <c r="E18" s="463">
        <v>2.4</v>
      </c>
      <c r="F18" s="463">
        <v>2.2999999999999998</v>
      </c>
    </row>
    <row r="19" spans="1:6" x14ac:dyDescent="0.25">
      <c r="A19" s="449"/>
      <c r="B19" s="449"/>
      <c r="C19" s="463"/>
      <c r="D19" s="463"/>
      <c r="E19" s="463"/>
      <c r="F19" s="463"/>
    </row>
    <row r="20" spans="1:6" x14ac:dyDescent="0.25">
      <c r="A20" s="449" t="s">
        <v>1036</v>
      </c>
      <c r="B20" s="449"/>
      <c r="C20" s="461">
        <v>16655</v>
      </c>
      <c r="D20" s="461">
        <v>79770</v>
      </c>
      <c r="E20" s="461">
        <v>42665</v>
      </c>
      <c r="F20" s="461">
        <v>139090</v>
      </c>
    </row>
    <row r="21" spans="1:6" s="51" customFormat="1" ht="13.2" x14ac:dyDescent="0.25">
      <c r="A21" s="444" t="s">
        <v>1666</v>
      </c>
      <c r="B21" s="444"/>
      <c r="C21" s="462">
        <v>2960</v>
      </c>
      <c r="D21" s="462">
        <v>13330</v>
      </c>
      <c r="E21" s="462">
        <v>7170</v>
      </c>
      <c r="F21" s="462">
        <v>23460</v>
      </c>
    </row>
    <row r="22" spans="1:6" s="51" customFormat="1" ht="13.2" x14ac:dyDescent="0.25">
      <c r="A22" s="444" t="s">
        <v>66</v>
      </c>
      <c r="B22" s="444"/>
      <c r="C22" s="462">
        <v>13695</v>
      </c>
      <c r="D22" s="462">
        <v>66440</v>
      </c>
      <c r="E22" s="462">
        <v>35495</v>
      </c>
      <c r="F22" s="462">
        <v>115630</v>
      </c>
    </row>
    <row r="23" spans="1:6" s="51" customFormat="1" ht="13.2" x14ac:dyDescent="0.25">
      <c r="A23" s="444" t="s">
        <v>2099</v>
      </c>
      <c r="B23" s="444"/>
      <c r="C23" s="464">
        <v>0.17799999999999999</v>
      </c>
      <c r="D23" s="464">
        <v>0.16700000000000001</v>
      </c>
      <c r="E23" s="464">
        <v>0.16800000000000001</v>
      </c>
      <c r="F23" s="464">
        <v>0.16900000000000001</v>
      </c>
    </row>
    <row r="24" spans="1:6" ht="12.75" customHeight="1" x14ac:dyDescent="0.25">
      <c r="B24" s="159"/>
      <c r="C24" s="218"/>
      <c r="D24" s="218"/>
      <c r="E24" s="218"/>
      <c r="F24" s="218"/>
    </row>
    <row r="25" spans="1:6" x14ac:dyDescent="0.25">
      <c r="A25" s="429" t="s">
        <v>2100</v>
      </c>
      <c r="B25" s="449"/>
      <c r="C25" s="461">
        <v>7225</v>
      </c>
      <c r="D25" s="461">
        <v>33975</v>
      </c>
      <c r="E25" s="461">
        <v>18275</v>
      </c>
      <c r="F25" s="461">
        <v>59475</v>
      </c>
    </row>
    <row r="26" spans="1:6" ht="12.75" customHeight="1" x14ac:dyDescent="0.25">
      <c r="A26" s="449"/>
      <c r="B26" s="449"/>
      <c r="C26" s="461"/>
      <c r="D26" s="461"/>
      <c r="E26" s="461"/>
      <c r="F26" s="461"/>
    </row>
    <row r="27" spans="1:6" s="51" customFormat="1" ht="13.2" x14ac:dyDescent="0.25">
      <c r="A27" s="444" t="s">
        <v>1010</v>
      </c>
      <c r="B27" s="444"/>
      <c r="C27" s="462">
        <v>165</v>
      </c>
      <c r="D27" s="462">
        <v>1090</v>
      </c>
      <c r="E27" s="462">
        <v>325</v>
      </c>
      <c r="F27" s="462">
        <v>1585</v>
      </c>
    </row>
    <row r="28" spans="1:6" s="51" customFormat="1" ht="13.2" x14ac:dyDescent="0.25">
      <c r="A28" s="444" t="s">
        <v>1011</v>
      </c>
      <c r="B28" s="444"/>
      <c r="C28" s="462">
        <v>640</v>
      </c>
      <c r="D28" s="462">
        <v>2545</v>
      </c>
      <c r="E28" s="462">
        <v>1480</v>
      </c>
      <c r="F28" s="462">
        <v>4670</v>
      </c>
    </row>
    <row r="29" spans="1:6" s="51" customFormat="1" ht="13.2" x14ac:dyDescent="0.25">
      <c r="A29" s="444" t="s">
        <v>1012</v>
      </c>
      <c r="B29" s="444"/>
      <c r="C29" s="462">
        <v>720</v>
      </c>
      <c r="D29" s="462">
        <v>3030</v>
      </c>
      <c r="E29" s="462">
        <v>1920</v>
      </c>
      <c r="F29" s="462">
        <v>5670</v>
      </c>
    </row>
    <row r="30" spans="1:6" s="51" customFormat="1" ht="13.2" x14ac:dyDescent="0.25">
      <c r="A30" s="444" t="s">
        <v>366</v>
      </c>
      <c r="B30" s="444"/>
      <c r="C30" s="462">
        <v>860</v>
      </c>
      <c r="D30" s="462">
        <v>3255</v>
      </c>
      <c r="E30" s="462">
        <v>2065</v>
      </c>
      <c r="F30" s="462">
        <v>6180</v>
      </c>
    </row>
    <row r="31" spans="1:6" s="51" customFormat="1" ht="13.2" x14ac:dyDescent="0.25">
      <c r="A31" s="444" t="s">
        <v>467</v>
      </c>
      <c r="B31" s="444"/>
      <c r="C31" s="462">
        <v>695</v>
      </c>
      <c r="D31" s="462">
        <v>3130</v>
      </c>
      <c r="E31" s="462">
        <v>1990</v>
      </c>
      <c r="F31" s="462">
        <v>5815</v>
      </c>
    </row>
    <row r="32" spans="1:6" s="51" customFormat="1" ht="13.2" x14ac:dyDescent="0.25">
      <c r="A32" s="444" t="s">
        <v>468</v>
      </c>
      <c r="B32" s="444"/>
      <c r="C32" s="462">
        <v>655</v>
      </c>
      <c r="D32" s="462">
        <v>2905</v>
      </c>
      <c r="E32" s="462">
        <v>1635</v>
      </c>
      <c r="F32" s="462">
        <v>5185</v>
      </c>
    </row>
    <row r="33" spans="1:6" s="51" customFormat="1" ht="13.2" x14ac:dyDescent="0.25">
      <c r="A33" s="444" t="s">
        <v>1667</v>
      </c>
      <c r="B33" s="444"/>
      <c r="C33" s="462">
        <v>1135</v>
      </c>
      <c r="D33" s="462">
        <v>5210</v>
      </c>
      <c r="E33" s="462">
        <v>2860</v>
      </c>
      <c r="F33" s="462">
        <v>9210</v>
      </c>
    </row>
    <row r="34" spans="1:6" s="51" customFormat="1" ht="13.2" x14ac:dyDescent="0.25">
      <c r="A34" s="444" t="s">
        <v>1668</v>
      </c>
      <c r="B34" s="444"/>
      <c r="C34" s="462">
        <v>850</v>
      </c>
      <c r="D34" s="462">
        <v>3980</v>
      </c>
      <c r="E34" s="462">
        <v>2190</v>
      </c>
      <c r="F34" s="462">
        <v>7025</v>
      </c>
    </row>
    <row r="35" spans="1:6" s="51" customFormat="1" ht="13.2" x14ac:dyDescent="0.25">
      <c r="A35" s="444" t="s">
        <v>31</v>
      </c>
      <c r="B35" s="444"/>
      <c r="C35" s="462">
        <v>1490</v>
      </c>
      <c r="D35" s="462">
        <v>8830</v>
      </c>
      <c r="E35" s="462">
        <v>3815</v>
      </c>
      <c r="F35" s="462">
        <v>14135</v>
      </c>
    </row>
    <row r="36" spans="1:6" ht="12.75" customHeight="1" x14ac:dyDescent="0.25">
      <c r="A36" s="449"/>
      <c r="B36" s="449"/>
      <c r="C36" s="461"/>
      <c r="D36" s="461"/>
      <c r="E36" s="461"/>
      <c r="F36" s="461"/>
    </row>
    <row r="37" spans="1:6" x14ac:dyDescent="0.25">
      <c r="A37" s="429" t="s">
        <v>2101</v>
      </c>
      <c r="B37" s="449"/>
      <c r="C37" s="465">
        <v>68637</v>
      </c>
      <c r="D37" s="465">
        <v>77914</v>
      </c>
      <c r="E37" s="465">
        <v>69524</v>
      </c>
      <c r="F37" s="465">
        <v>74210</v>
      </c>
    </row>
    <row r="38" spans="1:6" x14ac:dyDescent="0.25">
      <c r="A38" s="429" t="s">
        <v>2102</v>
      </c>
      <c r="B38" s="449"/>
      <c r="C38" s="465">
        <v>57779</v>
      </c>
      <c r="D38" s="465">
        <v>63770</v>
      </c>
      <c r="E38" s="465">
        <v>58196</v>
      </c>
      <c r="F38" s="465">
        <v>61163</v>
      </c>
    </row>
    <row r="39" spans="1:6" ht="12.75" customHeight="1" x14ac:dyDescent="0.25">
      <c r="B39" s="159"/>
      <c r="D39" s="167"/>
      <c r="E39" s="167"/>
      <c r="F39" s="167"/>
    </row>
    <row r="40" spans="1:6" x14ac:dyDescent="0.25">
      <c r="A40" s="159" t="s">
        <v>1290</v>
      </c>
      <c r="B40" s="159"/>
      <c r="C40" s="167">
        <v>1300</v>
      </c>
      <c r="D40" s="167">
        <v>11320</v>
      </c>
      <c r="E40" s="167">
        <v>4920</v>
      </c>
      <c r="F40" s="167">
        <v>17540</v>
      </c>
    </row>
    <row r="41" spans="1:6" ht="12.75" customHeight="1" x14ac:dyDescent="0.25">
      <c r="B41" s="159"/>
      <c r="D41" s="167"/>
      <c r="E41" s="167"/>
      <c r="F41" s="167"/>
    </row>
    <row r="42" spans="1:6" x14ac:dyDescent="0.25">
      <c r="A42" s="26" t="s">
        <v>1669</v>
      </c>
      <c r="B42" s="159"/>
      <c r="C42" s="219">
        <v>636</v>
      </c>
      <c r="D42" s="219">
        <v>872</v>
      </c>
      <c r="E42" s="219">
        <v>743</v>
      </c>
      <c r="F42" s="219">
        <v>818</v>
      </c>
    </row>
    <row r="43" spans="1:6" ht="12.75" customHeight="1" x14ac:dyDescent="0.25">
      <c r="B43" s="159"/>
      <c r="D43" s="167"/>
      <c r="E43" s="167"/>
      <c r="F43" s="167"/>
    </row>
    <row r="44" spans="1:6" x14ac:dyDescent="0.25">
      <c r="A44" s="26" t="s">
        <v>1670</v>
      </c>
      <c r="B44" s="159"/>
      <c r="C44" s="159"/>
    </row>
    <row r="45" spans="1:6" x14ac:dyDescent="0.25">
      <c r="A45" s="26" t="s">
        <v>1671</v>
      </c>
      <c r="B45" s="159"/>
      <c r="C45" s="218">
        <v>31.7</v>
      </c>
      <c r="D45" s="218">
        <v>38.700000000000003</v>
      </c>
      <c r="E45" s="218">
        <v>31.9</v>
      </c>
      <c r="F45" s="218">
        <v>36.299999999999997</v>
      </c>
    </row>
    <row r="46" spans="1:6" ht="12.75" customHeight="1" x14ac:dyDescent="0.25">
      <c r="B46" s="159"/>
      <c r="D46" s="167"/>
      <c r="E46" s="167"/>
      <c r="F46" s="167"/>
    </row>
    <row r="47" spans="1:6" x14ac:dyDescent="0.25">
      <c r="A47" s="159" t="s">
        <v>752</v>
      </c>
      <c r="B47" s="159"/>
      <c r="C47" s="167">
        <v>5780</v>
      </c>
      <c r="D47" s="167">
        <v>22080</v>
      </c>
      <c r="E47" s="167">
        <v>12970</v>
      </c>
      <c r="F47" s="167">
        <v>40830</v>
      </c>
    </row>
    <row r="48" spans="1:6" ht="12.75" customHeight="1" x14ac:dyDescent="0.25">
      <c r="B48" s="159"/>
      <c r="D48" s="167"/>
      <c r="E48" s="167"/>
      <c r="F48" s="167"/>
    </row>
    <row r="49" spans="1:6" x14ac:dyDescent="0.25">
      <c r="A49" s="26" t="s">
        <v>1672</v>
      </c>
      <c r="B49" s="159"/>
      <c r="C49" s="220">
        <v>781</v>
      </c>
      <c r="D49" s="220">
        <v>1031</v>
      </c>
      <c r="E49" s="220">
        <v>831</v>
      </c>
      <c r="F49" s="220">
        <v>932</v>
      </c>
    </row>
    <row r="50" spans="1:6" ht="12.75" customHeight="1" x14ac:dyDescent="0.25">
      <c r="B50" s="159"/>
      <c r="C50" s="220"/>
      <c r="D50" s="220"/>
      <c r="E50" s="220"/>
      <c r="F50" s="220"/>
    </row>
    <row r="51" spans="1:6" x14ac:dyDescent="0.25">
      <c r="A51" s="26" t="s">
        <v>1674</v>
      </c>
      <c r="B51" s="159"/>
      <c r="C51" s="159"/>
    </row>
    <row r="52" spans="1:6" x14ac:dyDescent="0.25">
      <c r="A52" s="26" t="s">
        <v>1673</v>
      </c>
      <c r="B52" s="159"/>
      <c r="C52" s="218">
        <v>10</v>
      </c>
      <c r="D52" s="218">
        <v>12</v>
      </c>
      <c r="E52" s="218">
        <v>10</v>
      </c>
      <c r="F52" s="218">
        <v>11.1</v>
      </c>
    </row>
    <row r="53" spans="1:6" ht="12.75" customHeight="1" x14ac:dyDescent="0.25">
      <c r="B53" s="159"/>
      <c r="D53" s="167"/>
      <c r="E53" s="167"/>
      <c r="F53" s="167"/>
    </row>
    <row r="54" spans="1:6" x14ac:dyDescent="0.25">
      <c r="A54" s="159" t="s">
        <v>1364</v>
      </c>
      <c r="B54" s="159"/>
      <c r="C54" s="220">
        <v>164221</v>
      </c>
      <c r="D54" s="220">
        <v>227784</v>
      </c>
      <c r="E54" s="220">
        <v>162245</v>
      </c>
      <c r="F54" s="220">
        <v>197966</v>
      </c>
    </row>
    <row r="55" spans="1:6" ht="12.75" customHeight="1" x14ac:dyDescent="0.25">
      <c r="B55" s="159"/>
      <c r="C55" s="220"/>
      <c r="D55" s="220"/>
      <c r="E55" s="220"/>
      <c r="F55" s="220"/>
    </row>
    <row r="56" spans="1:6" ht="39.75" customHeight="1" x14ac:dyDescent="0.25">
      <c r="A56" s="1472" t="s">
        <v>840</v>
      </c>
      <c r="B56" s="1472"/>
      <c r="C56" s="1472"/>
      <c r="D56" s="1472"/>
      <c r="E56" s="1472"/>
      <c r="F56" s="1472"/>
    </row>
    <row r="57" spans="1:6" ht="13.5" customHeight="1" x14ac:dyDescent="0.25">
      <c r="A57" s="728"/>
      <c r="B57" s="728"/>
      <c r="C57" s="728"/>
      <c r="D57" s="728"/>
      <c r="E57" s="728"/>
      <c r="F57" s="728"/>
    </row>
    <row r="58" spans="1:6" ht="12" customHeight="1" x14ac:dyDescent="0.25">
      <c r="A58" s="1474" t="s">
        <v>1675</v>
      </c>
      <c r="B58" s="1474"/>
      <c r="C58" s="1474"/>
      <c r="D58" s="1474"/>
      <c r="E58" s="1474"/>
      <c r="F58" s="1474"/>
    </row>
    <row r="59" spans="1:6" ht="12" customHeight="1" x14ac:dyDescent="0.25">
      <c r="A59" s="1474"/>
      <c r="B59" s="1474"/>
      <c r="C59" s="1474"/>
      <c r="D59" s="1474"/>
      <c r="E59" s="1474"/>
      <c r="F59" s="1474"/>
    </row>
    <row r="60" spans="1:6" ht="7.5" customHeight="1" x14ac:dyDescent="0.25">
      <c r="A60" s="1034"/>
      <c r="B60" s="1034"/>
      <c r="C60" s="1034"/>
      <c r="D60" s="1034"/>
      <c r="E60" s="1034"/>
      <c r="F60" s="1034"/>
    </row>
    <row r="61" spans="1:6" ht="14.25" customHeight="1" x14ac:dyDescent="0.25">
      <c r="A61" s="734" t="s">
        <v>1676</v>
      </c>
      <c r="B61" s="733"/>
      <c r="C61" s="733"/>
      <c r="D61" s="733"/>
      <c r="E61" s="733"/>
      <c r="F61" s="733"/>
    </row>
    <row r="62" spans="1:6" ht="14.25" customHeight="1" x14ac:dyDescent="0.25">
      <c r="A62" s="1473" t="s">
        <v>2103</v>
      </c>
      <c r="B62" s="1473"/>
      <c r="C62" s="1473"/>
      <c r="D62" s="1473"/>
      <c r="E62" s="1473"/>
      <c r="F62" s="1473"/>
    </row>
  </sheetData>
  <customSheetViews>
    <customSheetView guid="{9014CDA8-C3FC-41E6-A045-DAEFC55B82B1}" showPageBreaks="1" fitToPage="1" printArea="1">
      <selection sqref="A1:F1"/>
      <pageMargins left="0.75" right="0.75" top="1" bottom="1" header="0.5" footer="0.5"/>
      <printOptions horizontalCentered="1"/>
      <pageSetup scale="74" firstPageNumber="33" orientation="portrait" r:id="rId1"/>
      <headerFooter alignWithMargins="0">
        <oddFooter>&amp;C&amp;P</oddFooter>
      </headerFooter>
    </customSheetView>
    <customSheetView guid="{F67F5823-51D5-4D47-B100-5B47C1E6BCB9}" showPageBreaks="1" fitToPage="1" printArea="1">
      <selection sqref="A1:F1"/>
      <pageMargins left="0.75" right="0.75" top="1" bottom="1" header="0.5" footer="0.5"/>
      <printOptions horizontalCentered="1"/>
      <pageSetup scale="73" firstPageNumber="33" orientation="portrait" r:id="rId2"/>
      <headerFooter alignWithMargins="0">
        <oddFooter>&amp;C&amp;P</oddFooter>
      </headerFooter>
    </customSheetView>
  </customSheetViews>
  <mergeCells count="7">
    <mergeCell ref="A1:F1"/>
    <mergeCell ref="A3:F3"/>
    <mergeCell ref="A4:F4"/>
    <mergeCell ref="A56:F56"/>
    <mergeCell ref="A62:F62"/>
    <mergeCell ref="A58:F58"/>
    <mergeCell ref="A59:F59"/>
  </mergeCells>
  <phoneticPr fontId="33" type="noConversion"/>
  <hyperlinks>
    <hyperlink ref="A62:F62" r:id="rId3" display="2016 Census of Canada, Census Profile" xr:uid="{00000000-0004-0000-0F00-000000000000}"/>
  </hyperlinks>
  <printOptions horizontalCentered="1"/>
  <pageMargins left="0.74803149606299202" right="0.74803149606299202" top="0.98425196850393704" bottom="0.98425196850393704" header="0.511811023622047" footer="0.511811023622047"/>
  <pageSetup scale="82" firstPageNumber="27" orientation="portrait" useFirstPageNumber="1" r:id="rId4"/>
  <headerFooter alignWithMargins="0"/>
  <legacyDrawingHF r:id="rId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94333-395C-4E92-80F6-8BD9F5DD4D1A}">
  <sheetPr>
    <tabColor indexed="47"/>
    <pageSetUpPr fitToPage="1"/>
  </sheetPr>
  <dimension ref="A1:Q56"/>
  <sheetViews>
    <sheetView zoomScaleNormal="100" workbookViewId="0">
      <selection activeCell="A38" sqref="A38"/>
    </sheetView>
  </sheetViews>
  <sheetFormatPr defaultColWidth="9.109375" defaultRowHeight="13.2" x14ac:dyDescent="0.25"/>
  <cols>
    <col min="1" max="1" width="20.6640625" style="857" customWidth="1"/>
    <col min="2" max="3" width="12.6640625" style="857" customWidth="1"/>
    <col min="4" max="4" width="12" style="857" bestFit="1" customWidth="1"/>
    <col min="5" max="7" width="11" style="857" customWidth="1"/>
    <col min="8" max="8" width="10.88671875" style="857" customWidth="1"/>
    <col min="9" max="9" width="11" style="857" customWidth="1"/>
    <col min="10" max="13" width="9.109375" style="857"/>
    <col min="14" max="14" width="8.6640625" style="857" bestFit="1" customWidth="1"/>
    <col min="15" max="16384" width="9.109375" style="857"/>
  </cols>
  <sheetData>
    <row r="1" spans="1:11" ht="17.399999999999999" x14ac:dyDescent="0.3">
      <c r="A1" s="1475" t="s">
        <v>1068</v>
      </c>
      <c r="B1" s="1475"/>
      <c r="C1" s="1475"/>
      <c r="D1" s="1475"/>
      <c r="E1" s="1475"/>
      <c r="F1" s="1475"/>
      <c r="G1" s="1475"/>
      <c r="H1" s="1475"/>
      <c r="I1" s="1475"/>
    </row>
    <row r="2" spans="1:11" ht="17.399999999999999" x14ac:dyDescent="0.3">
      <c r="A2" s="1385"/>
      <c r="B2" s="1385"/>
      <c r="C2" s="1385"/>
      <c r="D2" s="1385"/>
      <c r="E2" s="1385"/>
      <c r="F2" s="1385"/>
      <c r="G2" s="1385"/>
      <c r="H2" s="1385"/>
      <c r="I2" s="1385"/>
    </row>
    <row r="3" spans="1:11" ht="17.399999999999999" x14ac:dyDescent="0.3">
      <c r="A3" s="1476" t="s">
        <v>2434</v>
      </c>
      <c r="B3" s="1476"/>
      <c r="C3" s="1476"/>
      <c r="D3" s="1476"/>
      <c r="E3" s="1476"/>
      <c r="F3" s="1476"/>
      <c r="G3" s="1476"/>
      <c r="H3" s="1476"/>
      <c r="I3" s="1476"/>
    </row>
    <row r="4" spans="1:11" ht="17.399999999999999" x14ac:dyDescent="0.3">
      <c r="A4" s="1476" t="s">
        <v>340</v>
      </c>
      <c r="B4" s="1476"/>
      <c r="C4" s="1476"/>
      <c r="D4" s="1476"/>
      <c r="E4" s="1476"/>
      <c r="F4" s="1476"/>
      <c r="G4" s="1476"/>
      <c r="H4" s="1476"/>
      <c r="I4" s="1476"/>
    </row>
    <row r="5" spans="1:11" ht="12.75" customHeight="1" x14ac:dyDescent="0.3">
      <c r="A5" s="1385"/>
      <c r="B5" s="1385"/>
      <c r="C5" s="1385"/>
      <c r="D5" s="1385"/>
      <c r="E5" s="1385"/>
      <c r="F5" s="1385"/>
      <c r="G5" s="1385"/>
      <c r="H5" s="1385"/>
      <c r="I5" s="1385"/>
    </row>
    <row r="6" spans="1:11" ht="12.75" customHeight="1" x14ac:dyDescent="0.25">
      <c r="B6" s="1398"/>
      <c r="C6" s="1398"/>
      <c r="D6" s="1398"/>
      <c r="G6" s="1398"/>
      <c r="H6" s="1398"/>
      <c r="I6" s="1398"/>
    </row>
    <row r="7" spans="1:11" s="880" customFormat="1" ht="15.6" x14ac:dyDescent="0.3">
      <c r="B7" s="881" t="s">
        <v>615</v>
      </c>
      <c r="C7" s="881" t="s">
        <v>1296</v>
      </c>
      <c r="D7" s="1477" t="s">
        <v>1200</v>
      </c>
      <c r="E7" s="1477"/>
      <c r="F7" s="1477"/>
      <c r="G7" s="1477" t="s">
        <v>1201</v>
      </c>
      <c r="H7" s="1477"/>
      <c r="I7" s="881" t="s">
        <v>1390</v>
      </c>
    </row>
    <row r="8" spans="1:11" s="880" customFormat="1" ht="15.6" x14ac:dyDescent="0.3">
      <c r="B8" s="881" t="s">
        <v>134</v>
      </c>
      <c r="C8" s="881" t="s">
        <v>133</v>
      </c>
      <c r="D8" s="881" t="s">
        <v>369</v>
      </c>
      <c r="E8" s="881" t="s">
        <v>1090</v>
      </c>
      <c r="F8" s="881" t="s">
        <v>1091</v>
      </c>
      <c r="G8" s="881" t="s">
        <v>1030</v>
      </c>
      <c r="H8" s="881" t="s">
        <v>86</v>
      </c>
      <c r="I8" s="881" t="s">
        <v>86</v>
      </c>
    </row>
    <row r="9" spans="1:11" s="880" customFormat="1" ht="15.6" x14ac:dyDescent="0.3">
      <c r="B9" s="881" t="s">
        <v>1295</v>
      </c>
      <c r="C9" s="881" t="s">
        <v>1295</v>
      </c>
      <c r="D9" s="881" t="s">
        <v>1295</v>
      </c>
      <c r="E9" s="881" t="s">
        <v>1295</v>
      </c>
      <c r="F9" s="881" t="s">
        <v>1295</v>
      </c>
      <c r="G9" s="881" t="s">
        <v>1295</v>
      </c>
      <c r="H9" s="881" t="s">
        <v>87</v>
      </c>
      <c r="I9" s="881" t="s">
        <v>87</v>
      </c>
    </row>
    <row r="10" spans="1:11" s="880" customFormat="1" ht="4.5" customHeight="1" thickBot="1" x14ac:dyDescent="0.35">
      <c r="A10" s="1397"/>
      <c r="B10" s="1397"/>
      <c r="C10" s="1397"/>
      <c r="D10" s="1397"/>
      <c r="E10" s="1397"/>
      <c r="F10" s="1397"/>
      <c r="G10" s="1397"/>
      <c r="H10" s="1397"/>
      <c r="I10" s="1397"/>
    </row>
    <row r="11" spans="1:11" s="880" customFormat="1" ht="4.5" customHeight="1" x14ac:dyDescent="0.3">
      <c r="K11" s="1392"/>
    </row>
    <row r="12" spans="1:11" s="1400" customFormat="1" ht="13.8" x14ac:dyDescent="0.25">
      <c r="A12" s="860" t="s">
        <v>131</v>
      </c>
      <c r="B12" s="1394">
        <v>31052.6</v>
      </c>
      <c r="C12" s="1394">
        <v>19896.599999999999</v>
      </c>
      <c r="D12" s="1394">
        <v>17999.2</v>
      </c>
      <c r="E12" s="1394">
        <v>14753.1</v>
      </c>
      <c r="F12" s="1394">
        <v>3246.1</v>
      </c>
      <c r="G12" s="1394">
        <v>1897.4</v>
      </c>
      <c r="H12" s="1393">
        <v>9.5</v>
      </c>
      <c r="I12" s="1393">
        <v>64.099999999999994</v>
      </c>
      <c r="J12" s="1394"/>
      <c r="K12" s="1392"/>
    </row>
    <row r="13" spans="1:11" s="1400" customFormat="1" ht="13.8" x14ac:dyDescent="0.25">
      <c r="A13" s="860" t="s">
        <v>1039</v>
      </c>
      <c r="B13" s="1401">
        <v>445.6</v>
      </c>
      <c r="C13" s="1401">
        <v>249.1</v>
      </c>
      <c r="D13" s="1401">
        <v>214</v>
      </c>
      <c r="E13" s="1401">
        <v>179.6</v>
      </c>
      <c r="F13" s="1401">
        <v>34.5</v>
      </c>
      <c r="G13" s="1401">
        <v>35</v>
      </c>
      <c r="H13" s="1393">
        <v>14.1</v>
      </c>
      <c r="I13" s="1393">
        <v>55.9</v>
      </c>
      <c r="J13" s="1394"/>
      <c r="K13" s="1392"/>
    </row>
    <row r="14" spans="1:11" s="1400" customFormat="1" ht="13.8" x14ac:dyDescent="0.25">
      <c r="A14" s="860" t="s">
        <v>736</v>
      </c>
      <c r="B14" s="1394">
        <v>132.4</v>
      </c>
      <c r="C14" s="1394">
        <v>85.6</v>
      </c>
      <c r="D14" s="1394">
        <v>76.7</v>
      </c>
      <c r="E14" s="1394">
        <v>64.900000000000006</v>
      </c>
      <c r="F14" s="1394">
        <v>11.8</v>
      </c>
      <c r="G14" s="1394">
        <v>8.9</v>
      </c>
      <c r="H14" s="1393">
        <v>10.4</v>
      </c>
      <c r="I14" s="1393">
        <v>64.7</v>
      </c>
      <c r="J14" s="1394"/>
      <c r="K14" s="1392"/>
    </row>
    <row r="15" spans="1:11" s="1400" customFormat="1" ht="13.8" x14ac:dyDescent="0.25">
      <c r="A15" s="860" t="s">
        <v>1040</v>
      </c>
      <c r="B15" s="1394">
        <v>814.1</v>
      </c>
      <c r="C15" s="1394">
        <v>487.3</v>
      </c>
      <c r="D15" s="1394">
        <v>439.7</v>
      </c>
      <c r="E15" s="1394">
        <v>360.1</v>
      </c>
      <c r="F15" s="1394">
        <v>79.599999999999994</v>
      </c>
      <c r="G15" s="1394">
        <v>47.6</v>
      </c>
      <c r="H15" s="1393">
        <v>9.8000000000000007</v>
      </c>
      <c r="I15" s="1393">
        <v>59.9</v>
      </c>
      <c r="J15" s="1394"/>
      <c r="K15" s="1392"/>
    </row>
    <row r="16" spans="1:11" s="1400" customFormat="1" ht="13.8" x14ac:dyDescent="0.25">
      <c r="A16" s="860" t="s">
        <v>1041</v>
      </c>
      <c r="B16" s="1394">
        <v>646.9</v>
      </c>
      <c r="C16" s="1394">
        <v>390.7</v>
      </c>
      <c r="D16" s="1394">
        <v>351.6</v>
      </c>
      <c r="E16" s="1394">
        <v>299.89999999999998</v>
      </c>
      <c r="F16" s="1394">
        <v>51.7</v>
      </c>
      <c r="G16" s="1394">
        <v>39.1</v>
      </c>
      <c r="H16" s="1393">
        <v>10</v>
      </c>
      <c r="I16" s="1393">
        <v>60.4</v>
      </c>
      <c r="J16" s="1394"/>
      <c r="K16" s="1392"/>
    </row>
    <row r="17" spans="1:17" s="1400" customFormat="1" ht="13.8" x14ac:dyDescent="0.25">
      <c r="A17" s="860" t="s">
        <v>132</v>
      </c>
      <c r="B17" s="1394">
        <v>7053.5</v>
      </c>
      <c r="C17" s="1394">
        <v>4497.8</v>
      </c>
      <c r="D17" s="1394">
        <v>4099.6000000000004</v>
      </c>
      <c r="E17" s="1394">
        <v>3387.4</v>
      </c>
      <c r="F17" s="1394">
        <v>712.3</v>
      </c>
      <c r="G17" s="1394">
        <v>398.1</v>
      </c>
      <c r="H17" s="1393">
        <v>8.9</v>
      </c>
      <c r="I17" s="1393">
        <v>63.8</v>
      </c>
      <c r="J17" s="1394"/>
      <c r="K17" s="1392"/>
    </row>
    <row r="18" spans="1:17" s="1400" customFormat="1" ht="13.8" x14ac:dyDescent="0.25">
      <c r="A18" s="860" t="s">
        <v>1043</v>
      </c>
      <c r="B18" s="1394">
        <v>12217.7</v>
      </c>
      <c r="C18" s="1394">
        <v>7766</v>
      </c>
      <c r="D18" s="1394">
        <v>7021.6</v>
      </c>
      <c r="E18" s="1394">
        <v>5797.4</v>
      </c>
      <c r="F18" s="1394">
        <v>1224.3</v>
      </c>
      <c r="G18" s="1394">
        <v>744.4</v>
      </c>
      <c r="H18" s="1393">
        <v>9.6</v>
      </c>
      <c r="I18" s="1393">
        <v>63.6</v>
      </c>
      <c r="J18" s="1394"/>
      <c r="K18" s="1392"/>
      <c r="Q18" s="119"/>
    </row>
    <row r="19" spans="1:17" s="1400" customFormat="1" ht="13.8" x14ac:dyDescent="0.25">
      <c r="A19" s="860" t="s">
        <v>1044</v>
      </c>
      <c r="B19" s="1394">
        <v>1047.8</v>
      </c>
      <c r="C19" s="1394">
        <v>685.8</v>
      </c>
      <c r="D19" s="1394">
        <v>630.9</v>
      </c>
      <c r="E19" s="1394">
        <v>508.1</v>
      </c>
      <c r="F19" s="1394">
        <v>122.9</v>
      </c>
      <c r="G19" s="1394">
        <v>54.9</v>
      </c>
      <c r="H19" s="1393">
        <v>8</v>
      </c>
      <c r="I19" s="1393">
        <v>65.5</v>
      </c>
      <c r="J19" s="1394"/>
      <c r="K19" s="1392"/>
      <c r="Q19" s="119"/>
    </row>
    <row r="20" spans="1:17" s="1400" customFormat="1" ht="13.8" x14ac:dyDescent="0.25">
      <c r="A20" s="860" t="s">
        <v>1045</v>
      </c>
      <c r="B20" s="1394">
        <v>888</v>
      </c>
      <c r="C20" s="1394">
        <v>593.9</v>
      </c>
      <c r="D20" s="1394">
        <v>544.1</v>
      </c>
      <c r="E20" s="1394">
        <v>449</v>
      </c>
      <c r="F20" s="1394">
        <v>95.1</v>
      </c>
      <c r="G20" s="1394">
        <v>49.8</v>
      </c>
      <c r="H20" s="1393">
        <v>8.4</v>
      </c>
      <c r="I20" s="1393">
        <v>66.900000000000006</v>
      </c>
      <c r="J20" s="1394"/>
      <c r="K20" s="1392"/>
      <c r="Q20" s="119"/>
    </row>
    <row r="21" spans="1:17" s="1400" customFormat="1" ht="13.8" x14ac:dyDescent="0.25">
      <c r="A21" s="860" t="s">
        <v>1046</v>
      </c>
      <c r="B21" s="1394">
        <v>3507</v>
      </c>
      <c r="C21" s="1394">
        <v>2405</v>
      </c>
      <c r="D21" s="1394">
        <v>2129.8000000000002</v>
      </c>
      <c r="E21" s="1394">
        <v>1741.2</v>
      </c>
      <c r="F21" s="1394">
        <v>388.6</v>
      </c>
      <c r="G21" s="1394">
        <v>275.2</v>
      </c>
      <c r="H21" s="1393">
        <v>11.4</v>
      </c>
      <c r="I21" s="1393">
        <v>68.599999999999994</v>
      </c>
      <c r="J21" s="1394"/>
      <c r="Q21" s="119"/>
    </row>
    <row r="22" spans="1:17" s="1400" customFormat="1" ht="13.8" x14ac:dyDescent="0.25">
      <c r="A22" s="860" t="s">
        <v>1047</v>
      </c>
      <c r="B22" s="1394">
        <v>4299.7</v>
      </c>
      <c r="C22" s="1394">
        <v>2735.3</v>
      </c>
      <c r="D22" s="1394">
        <v>2491.1</v>
      </c>
      <c r="E22" s="1394">
        <v>1965.7</v>
      </c>
      <c r="F22" s="1394">
        <v>525.4</v>
      </c>
      <c r="G22" s="1394">
        <v>244.3</v>
      </c>
      <c r="H22" s="1393">
        <v>8.9</v>
      </c>
      <c r="I22" s="1393">
        <v>63.6</v>
      </c>
      <c r="J22" s="1394"/>
      <c r="Q22" s="119"/>
    </row>
    <row r="23" spans="1:17" ht="12.75" customHeight="1" x14ac:dyDescent="0.25">
      <c r="B23" s="1392"/>
      <c r="C23" s="1392"/>
      <c r="D23" s="1392"/>
      <c r="E23" s="1392"/>
      <c r="F23" s="1392"/>
      <c r="G23" s="1392"/>
      <c r="N23" s="1399"/>
      <c r="Q23" s="119"/>
    </row>
    <row r="24" spans="1:17" ht="12.75" customHeight="1" x14ac:dyDescent="0.25">
      <c r="N24" s="1399"/>
      <c r="Q24" s="119"/>
    </row>
    <row r="25" spans="1:17" s="858" customFormat="1" ht="25.2" customHeight="1" x14ac:dyDescent="0.25">
      <c r="A25" s="1473" t="s">
        <v>2433</v>
      </c>
      <c r="B25" s="1473"/>
      <c r="C25" s="1473"/>
      <c r="D25" s="1473"/>
      <c r="E25" s="1473"/>
      <c r="F25" s="1473"/>
      <c r="G25" s="1473"/>
      <c r="H25" s="1473"/>
      <c r="I25" s="1473"/>
      <c r="N25" s="1400"/>
      <c r="Q25" s="119"/>
    </row>
    <row r="26" spans="1:17" ht="12.75" customHeight="1" x14ac:dyDescent="0.25">
      <c r="N26" s="1399"/>
      <c r="Q26" s="119"/>
    </row>
    <row r="27" spans="1:17" ht="12.75" customHeight="1" x14ac:dyDescent="0.25">
      <c r="N27" s="1399"/>
      <c r="Q27" s="119"/>
    </row>
    <row r="28" spans="1:17" ht="17.399999999999999" x14ac:dyDescent="0.3">
      <c r="A28" s="1475" t="s">
        <v>1394</v>
      </c>
      <c r="B28" s="1475"/>
      <c r="C28" s="1475"/>
      <c r="D28" s="1475"/>
      <c r="E28" s="1475"/>
      <c r="F28" s="1475"/>
      <c r="G28" s="1475"/>
      <c r="H28" s="1475"/>
      <c r="I28" s="1475"/>
    </row>
    <row r="29" spans="1:17" ht="17.399999999999999" x14ac:dyDescent="0.3">
      <c r="A29" s="890"/>
      <c r="B29" s="890"/>
      <c r="C29" s="890"/>
      <c r="D29" s="890"/>
      <c r="E29" s="890"/>
      <c r="F29" s="890"/>
      <c r="G29" s="890"/>
      <c r="H29" s="890"/>
    </row>
    <row r="30" spans="1:17" ht="17.399999999999999" x14ac:dyDescent="0.3">
      <c r="A30" s="1476" t="s">
        <v>2435</v>
      </c>
      <c r="B30" s="1476"/>
      <c r="C30" s="1476"/>
      <c r="D30" s="1476"/>
      <c r="E30" s="1476"/>
      <c r="F30" s="1476"/>
      <c r="G30" s="1476"/>
      <c r="H30" s="1476"/>
      <c r="I30" s="1476"/>
    </row>
    <row r="31" spans="1:17" ht="17.399999999999999" x14ac:dyDescent="0.3">
      <c r="A31" s="1476" t="s">
        <v>440</v>
      </c>
      <c r="B31" s="1476"/>
      <c r="C31" s="1476"/>
      <c r="D31" s="1476"/>
      <c r="E31" s="1476"/>
      <c r="F31" s="1476"/>
      <c r="G31" s="1476"/>
      <c r="H31" s="1476"/>
      <c r="I31" s="1476"/>
    </row>
    <row r="32" spans="1:17" ht="12.75" customHeight="1" x14ac:dyDescent="0.3">
      <c r="A32" s="1385"/>
      <c r="B32" s="1385"/>
      <c r="C32" s="1385"/>
      <c r="D32" s="1385"/>
      <c r="E32" s="1385"/>
      <c r="F32" s="1385"/>
      <c r="G32" s="1385"/>
      <c r="H32" s="1385"/>
      <c r="I32" s="1385"/>
    </row>
    <row r="33" spans="1:11" ht="12.75" customHeight="1" x14ac:dyDescent="0.25">
      <c r="B33" s="1398"/>
      <c r="C33" s="1398"/>
      <c r="D33" s="1398"/>
      <c r="G33" s="1398"/>
      <c r="H33" s="1398"/>
      <c r="I33" s="1398"/>
    </row>
    <row r="34" spans="1:11" ht="15.6" x14ac:dyDescent="0.3">
      <c r="A34" s="880"/>
      <c r="B34" s="881" t="s">
        <v>615</v>
      </c>
      <c r="C34" s="881" t="s">
        <v>1296</v>
      </c>
      <c r="D34" s="1477" t="s">
        <v>1200</v>
      </c>
      <c r="E34" s="1477"/>
      <c r="F34" s="1477"/>
      <c r="G34" s="1477" t="s">
        <v>1201</v>
      </c>
      <c r="H34" s="1477"/>
      <c r="I34" s="881" t="s">
        <v>1390</v>
      </c>
    </row>
    <row r="35" spans="1:11" ht="15.75" customHeight="1" x14ac:dyDescent="0.3">
      <c r="A35" s="880"/>
      <c r="B35" s="881" t="s">
        <v>134</v>
      </c>
      <c r="C35" s="881" t="s">
        <v>133</v>
      </c>
      <c r="D35" s="881" t="s">
        <v>369</v>
      </c>
      <c r="E35" s="881" t="s">
        <v>1090</v>
      </c>
      <c r="F35" s="881" t="s">
        <v>1091</v>
      </c>
      <c r="G35" s="881" t="s">
        <v>1030</v>
      </c>
      <c r="H35" s="881" t="s">
        <v>86</v>
      </c>
      <c r="I35" s="881" t="s">
        <v>86</v>
      </c>
    </row>
    <row r="36" spans="1:11" ht="15" customHeight="1" x14ac:dyDescent="0.3">
      <c r="A36" s="880"/>
      <c r="B36" s="881" t="s">
        <v>1295</v>
      </c>
      <c r="C36" s="881" t="s">
        <v>1295</v>
      </c>
      <c r="D36" s="881" t="s">
        <v>1295</v>
      </c>
      <c r="E36" s="881" t="s">
        <v>1295</v>
      </c>
      <c r="F36" s="881" t="s">
        <v>1295</v>
      </c>
      <c r="G36" s="881" t="s">
        <v>1295</v>
      </c>
      <c r="H36" s="881" t="s">
        <v>87</v>
      </c>
      <c r="I36" s="881" t="s">
        <v>87</v>
      </c>
    </row>
    <row r="37" spans="1:11" s="1396" customFormat="1" ht="4.5" customHeight="1" thickBot="1" x14ac:dyDescent="0.35">
      <c r="A37" s="1397"/>
      <c r="B37" s="1397"/>
      <c r="C37" s="1397"/>
      <c r="D37" s="1397"/>
      <c r="E37" s="1397"/>
      <c r="F37" s="1397"/>
      <c r="G37" s="1397"/>
      <c r="H37" s="1397"/>
      <c r="I37" s="1397"/>
      <c r="K37" s="857"/>
    </row>
    <row r="38" spans="1:11" s="1395" customFormat="1" ht="3.75" customHeight="1" x14ac:dyDescent="0.3">
      <c r="A38" s="880"/>
      <c r="B38" s="880"/>
      <c r="C38" s="880"/>
      <c r="D38" s="880"/>
      <c r="E38" s="880"/>
      <c r="F38" s="880"/>
      <c r="G38" s="880"/>
      <c r="H38" s="880"/>
      <c r="I38" s="880"/>
      <c r="K38" s="857"/>
    </row>
    <row r="39" spans="1:11" s="1395" customFormat="1" ht="12.75" customHeight="1" x14ac:dyDescent="0.25">
      <c r="A39" s="860">
        <v>2011</v>
      </c>
      <c r="B39" s="1394">
        <v>118.5</v>
      </c>
      <c r="C39" s="1394">
        <v>80.7</v>
      </c>
      <c r="D39" s="1394">
        <v>71.599999999999994</v>
      </c>
      <c r="E39" s="1394">
        <v>59.7</v>
      </c>
      <c r="F39" s="1394">
        <v>11.9</v>
      </c>
      <c r="G39" s="1394">
        <v>9</v>
      </c>
      <c r="H39" s="1393">
        <v>11.2</v>
      </c>
      <c r="I39" s="1393">
        <v>68.099999999999994</v>
      </c>
      <c r="K39" s="857"/>
    </row>
    <row r="40" spans="1:11" ht="13.8" x14ac:dyDescent="0.25">
      <c r="A40" s="860">
        <v>2012</v>
      </c>
      <c r="B40" s="1394">
        <v>119.3</v>
      </c>
      <c r="C40" s="1394">
        <v>81.8</v>
      </c>
      <c r="D40" s="1394">
        <v>72.5</v>
      </c>
      <c r="E40" s="1394">
        <v>60</v>
      </c>
      <c r="F40" s="1394">
        <v>12.4</v>
      </c>
      <c r="G40" s="1394">
        <v>9.3000000000000007</v>
      </c>
      <c r="H40" s="1393">
        <v>11.4</v>
      </c>
      <c r="I40" s="1393">
        <v>68.599999999999994</v>
      </c>
    </row>
    <row r="41" spans="1:11" ht="13.8" x14ac:dyDescent="0.25">
      <c r="A41" s="860">
        <v>2013</v>
      </c>
      <c r="B41" s="1394">
        <v>119.1</v>
      </c>
      <c r="C41" s="1394">
        <v>82.9</v>
      </c>
      <c r="D41" s="1394">
        <v>73.2</v>
      </c>
      <c r="E41" s="1394">
        <v>60.4</v>
      </c>
      <c r="F41" s="1394">
        <v>12.8</v>
      </c>
      <c r="G41" s="1394">
        <v>9.6999999999999993</v>
      </c>
      <c r="H41" s="1393">
        <v>11.7</v>
      </c>
      <c r="I41" s="1393">
        <v>69.599999999999994</v>
      </c>
    </row>
    <row r="42" spans="1:11" ht="13.8" x14ac:dyDescent="0.25">
      <c r="A42" s="860">
        <v>2014</v>
      </c>
      <c r="B42" s="1394">
        <v>119.2</v>
      </c>
      <c r="C42" s="1394">
        <v>81.599999999999994</v>
      </c>
      <c r="D42" s="1394">
        <v>72.900000000000006</v>
      </c>
      <c r="E42" s="1394">
        <v>61.2</v>
      </c>
      <c r="F42" s="1394">
        <v>11.7</v>
      </c>
      <c r="G42" s="1394">
        <v>8.6999999999999993</v>
      </c>
      <c r="H42" s="1393">
        <v>10.7</v>
      </c>
      <c r="I42" s="1393">
        <v>68.5</v>
      </c>
    </row>
    <row r="43" spans="1:11" ht="13.8" x14ac:dyDescent="0.25">
      <c r="A43" s="860">
        <v>2015</v>
      </c>
      <c r="B43" s="1394">
        <v>119.5</v>
      </c>
      <c r="C43" s="1394">
        <v>80.7</v>
      </c>
      <c r="D43" s="1394">
        <v>72.099999999999994</v>
      </c>
      <c r="E43" s="1394">
        <v>60</v>
      </c>
      <c r="F43" s="1394">
        <v>12.2</v>
      </c>
      <c r="G43" s="1394">
        <v>8.5</v>
      </c>
      <c r="H43" s="1393">
        <v>10.5</v>
      </c>
      <c r="I43" s="1393">
        <v>67.5</v>
      </c>
    </row>
    <row r="44" spans="1:11" ht="13.8" x14ac:dyDescent="0.25">
      <c r="A44" s="860">
        <v>2016</v>
      </c>
      <c r="B44" s="1394">
        <v>121.4</v>
      </c>
      <c r="C44" s="1394">
        <v>79.7</v>
      </c>
      <c r="D44" s="1394">
        <v>71.099999999999994</v>
      </c>
      <c r="E44" s="1394">
        <v>58.8</v>
      </c>
      <c r="F44" s="1394">
        <v>12.3</v>
      </c>
      <c r="G44" s="1394">
        <v>8.6999999999999993</v>
      </c>
      <c r="H44" s="1393">
        <v>10.9</v>
      </c>
      <c r="I44" s="1393">
        <v>65.7</v>
      </c>
    </row>
    <row r="45" spans="1:11" ht="13.8" x14ac:dyDescent="0.25">
      <c r="A45" s="860">
        <v>2017</v>
      </c>
      <c r="B45" s="1394">
        <v>124.1</v>
      </c>
      <c r="C45" s="1394">
        <v>81.599999999999994</v>
      </c>
      <c r="D45" s="1394">
        <v>73.599999999999994</v>
      </c>
      <c r="E45" s="1394">
        <v>61.5</v>
      </c>
      <c r="F45" s="1394">
        <v>12</v>
      </c>
      <c r="G45" s="1394">
        <v>8.1</v>
      </c>
      <c r="H45" s="1393">
        <v>9.9</v>
      </c>
      <c r="I45" s="1393">
        <v>65.8</v>
      </c>
    </row>
    <row r="46" spans="1:11" ht="13.8" x14ac:dyDescent="0.25">
      <c r="A46" s="860">
        <v>2018</v>
      </c>
      <c r="B46" s="1394">
        <v>126.9</v>
      </c>
      <c r="C46" s="1394">
        <v>84.7</v>
      </c>
      <c r="D46" s="1394">
        <v>76.599999999999994</v>
      </c>
      <c r="E46" s="1394">
        <v>64.5</v>
      </c>
      <c r="F46" s="1394">
        <v>12.2</v>
      </c>
      <c r="G46" s="1394">
        <v>8</v>
      </c>
      <c r="H46" s="1393">
        <v>9.4</v>
      </c>
      <c r="I46" s="1393">
        <v>66.7</v>
      </c>
    </row>
    <row r="47" spans="1:11" ht="13.8" x14ac:dyDescent="0.25">
      <c r="A47" s="860">
        <v>2019</v>
      </c>
      <c r="B47" s="1394">
        <v>130.30000000000001</v>
      </c>
      <c r="C47" s="1394">
        <v>86.8</v>
      </c>
      <c r="D47" s="1394">
        <v>79.2</v>
      </c>
      <c r="E47" s="1394">
        <v>66.900000000000006</v>
      </c>
      <c r="F47" s="1394">
        <v>12.3</v>
      </c>
      <c r="G47" s="1394">
        <v>7.6</v>
      </c>
      <c r="H47" s="1393">
        <v>8.8000000000000007</v>
      </c>
      <c r="I47" s="1393">
        <v>66.599999999999994</v>
      </c>
    </row>
    <row r="48" spans="1:11" ht="13.8" x14ac:dyDescent="0.25">
      <c r="A48" s="860">
        <v>2020</v>
      </c>
      <c r="B48" s="1394">
        <v>132.4</v>
      </c>
      <c r="C48" s="1394">
        <v>85.6</v>
      </c>
      <c r="D48" s="1394">
        <v>76.7</v>
      </c>
      <c r="E48" s="1394">
        <v>64.900000000000006</v>
      </c>
      <c r="F48" s="1394">
        <v>11.8</v>
      </c>
      <c r="G48" s="1394">
        <v>8.9</v>
      </c>
      <c r="H48" s="1393">
        <v>10.4</v>
      </c>
      <c r="I48" s="1393">
        <v>64.7</v>
      </c>
      <c r="K48" s="118"/>
    </row>
    <row r="49" spans="1:9" x14ac:dyDescent="0.25">
      <c r="D49" s="118"/>
    </row>
    <row r="51" spans="1:9" ht="25.95" customHeight="1" x14ac:dyDescent="0.25">
      <c r="A51" s="1473" t="s">
        <v>2433</v>
      </c>
      <c r="B51" s="1473"/>
      <c r="C51" s="1473"/>
      <c r="D51" s="1473"/>
      <c r="E51" s="1473"/>
      <c r="F51" s="1473"/>
      <c r="G51" s="1473"/>
      <c r="H51" s="1473"/>
      <c r="I51" s="1473"/>
    </row>
    <row r="52" spans="1:9" ht="13.8" x14ac:dyDescent="0.25">
      <c r="A52" s="858" t="s">
        <v>1080</v>
      </c>
      <c r="D52" s="118"/>
    </row>
    <row r="53" spans="1:9" x14ac:dyDescent="0.25">
      <c r="D53" s="118"/>
    </row>
    <row r="54" spans="1:9" x14ac:dyDescent="0.25">
      <c r="D54" s="118"/>
    </row>
    <row r="55" spans="1:9" x14ac:dyDescent="0.25">
      <c r="D55" s="1392"/>
    </row>
    <row r="56" spans="1:9" x14ac:dyDescent="0.25">
      <c r="D56" s="118"/>
    </row>
  </sheetData>
  <mergeCells count="12">
    <mergeCell ref="A1:I1"/>
    <mergeCell ref="A3:I3"/>
    <mergeCell ref="A4:I4"/>
    <mergeCell ref="D7:F7"/>
    <mergeCell ref="G7:H7"/>
    <mergeCell ref="A51:I51"/>
    <mergeCell ref="A25:I25"/>
    <mergeCell ref="A28:I28"/>
    <mergeCell ref="A30:I30"/>
    <mergeCell ref="A31:I31"/>
    <mergeCell ref="D34:F34"/>
    <mergeCell ref="G34:H34"/>
  </mergeCells>
  <hyperlinks>
    <hyperlink ref="A25:I25" r:id="rId1" display="Source: Statistics Canada. Table 14-10-0090-01 Labour force characteristics by province, territory and economic region, annual " xr:uid="{5D6C30CB-1398-4876-87FE-BBB942F5E691}"/>
    <hyperlink ref="A51:I51" r:id="rId2" display="Source: Statistics Canada. Table 14-10-0090-01 Labour force characteristics by province, territory and economic region, annual " xr:uid="{2C056D80-BB2B-4CA3-934D-85314CF3D2EA}"/>
  </hyperlinks>
  <printOptions horizontalCentered="1"/>
  <pageMargins left="0.74803149606299202" right="0.74803149606299202" top="0.98425196850393704" bottom="0.98425196850393704" header="0.511811023622047" footer="0.511811023622047"/>
  <pageSetup scale="80" firstPageNumber="27" orientation="portrait" useFirstPageNumber="1" r:id="rId3"/>
  <headerFooter alignWithMargins="0"/>
  <legacyDrawingHF r:id="rId4"/>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9FA247-AAEB-43D9-9C9E-22464D9C2228}">
  <sheetPr>
    <tabColor indexed="47"/>
    <pageSetUpPr fitToPage="1"/>
  </sheetPr>
  <dimension ref="A1:K102"/>
  <sheetViews>
    <sheetView zoomScaleNormal="100" workbookViewId="0">
      <selection activeCell="A30" sqref="A30:I30"/>
    </sheetView>
  </sheetViews>
  <sheetFormatPr defaultColWidth="9.109375" defaultRowHeight="13.2" x14ac:dyDescent="0.25"/>
  <cols>
    <col min="1" max="1" width="20.6640625" style="857" customWidth="1"/>
    <col min="2" max="2" width="12.6640625" style="857" customWidth="1"/>
    <col min="3" max="3" width="14.33203125" style="857" customWidth="1"/>
    <col min="4" max="4" width="12" style="857" bestFit="1" customWidth="1"/>
    <col min="5" max="7" width="11" style="857" customWidth="1"/>
    <col min="8" max="8" width="10.88671875" style="857" customWidth="1"/>
    <col min="9" max="9" width="11" style="857" customWidth="1"/>
    <col min="10" max="16384" width="9.109375" style="857"/>
  </cols>
  <sheetData>
    <row r="1" spans="1:9" ht="17.399999999999999" x14ac:dyDescent="0.3">
      <c r="A1" s="1475" t="s">
        <v>962</v>
      </c>
      <c r="B1" s="1475"/>
      <c r="C1" s="1475"/>
      <c r="D1" s="1475"/>
      <c r="E1" s="1475"/>
      <c r="F1" s="1475"/>
      <c r="G1" s="1475"/>
      <c r="H1" s="1475"/>
      <c r="I1" s="1475"/>
    </row>
    <row r="2" spans="1:9" ht="17.399999999999999" x14ac:dyDescent="0.3">
      <c r="A2" s="890"/>
      <c r="B2" s="890"/>
      <c r="C2" s="890"/>
      <c r="D2" s="890"/>
      <c r="E2" s="890"/>
      <c r="F2" s="890"/>
      <c r="G2" s="890"/>
      <c r="H2" s="890"/>
    </row>
    <row r="3" spans="1:9" ht="17.399999999999999" x14ac:dyDescent="0.3">
      <c r="A3" s="1476" t="s">
        <v>2437</v>
      </c>
      <c r="B3" s="1476"/>
      <c r="C3" s="1476"/>
      <c r="D3" s="1476"/>
      <c r="E3" s="1476"/>
      <c r="F3" s="1476"/>
      <c r="G3" s="1476"/>
      <c r="H3" s="1476"/>
      <c r="I3" s="1476"/>
    </row>
    <row r="4" spans="1:9" ht="17.399999999999999" x14ac:dyDescent="0.3">
      <c r="A4" s="1476" t="s">
        <v>440</v>
      </c>
      <c r="B4" s="1476"/>
      <c r="C4" s="1476"/>
      <c r="D4" s="1476"/>
      <c r="E4" s="1476"/>
      <c r="F4" s="1476"/>
      <c r="G4" s="1476"/>
      <c r="H4" s="1476"/>
      <c r="I4" s="1476"/>
    </row>
    <row r="5" spans="1:9" ht="17.399999999999999" x14ac:dyDescent="0.3">
      <c r="A5" s="1476" t="s">
        <v>536</v>
      </c>
      <c r="B5" s="1476"/>
      <c r="C5" s="1476"/>
      <c r="D5" s="1476"/>
      <c r="E5" s="1476"/>
      <c r="F5" s="1476"/>
      <c r="G5" s="1476"/>
      <c r="H5" s="1476"/>
      <c r="I5" s="1476"/>
    </row>
    <row r="6" spans="1:9" ht="17.399999999999999" x14ac:dyDescent="0.3">
      <c r="A6" s="890"/>
      <c r="B6" s="890"/>
      <c r="C6" s="890"/>
      <c r="D6" s="890"/>
      <c r="E6" s="890"/>
      <c r="F6" s="890"/>
      <c r="G6" s="890"/>
      <c r="H6" s="890"/>
    </row>
    <row r="7" spans="1:9" ht="17.399999999999999" x14ac:dyDescent="0.3">
      <c r="A7" s="890"/>
      <c r="B7" s="890"/>
      <c r="C7" s="890"/>
      <c r="D7" s="890"/>
      <c r="E7" s="890"/>
      <c r="F7" s="890"/>
      <c r="G7" s="890"/>
      <c r="H7" s="890"/>
    </row>
    <row r="8" spans="1:9" ht="15.6" x14ac:dyDescent="0.3">
      <c r="A8" s="1409" t="s">
        <v>1123</v>
      </c>
      <c r="B8" s="1409"/>
      <c r="C8" s="1409"/>
      <c r="D8" s="1409">
        <v>2015</v>
      </c>
      <c r="E8" s="1409">
        <v>2016</v>
      </c>
      <c r="F8" s="1409">
        <v>2017</v>
      </c>
      <c r="G8" s="1409">
        <v>2018</v>
      </c>
      <c r="H8" s="1409">
        <v>2019</v>
      </c>
      <c r="I8" s="1409">
        <v>2020</v>
      </c>
    </row>
    <row r="9" spans="1:9" ht="16.2" thickBot="1" x14ac:dyDescent="0.35">
      <c r="A9" s="1413"/>
      <c r="B9" s="1413"/>
      <c r="C9" s="1413"/>
      <c r="D9" s="1413"/>
      <c r="E9" s="1413"/>
      <c r="F9" s="1413"/>
      <c r="G9" s="1413"/>
      <c r="H9" s="1413"/>
      <c r="I9" s="1413"/>
    </row>
    <row r="10" spans="1:9" ht="15.6" x14ac:dyDescent="0.3">
      <c r="A10" s="1409"/>
      <c r="B10" s="1409"/>
      <c r="C10" s="1409"/>
    </row>
    <row r="11" spans="1:9" ht="13.8" x14ac:dyDescent="0.25">
      <c r="A11" s="872" t="s">
        <v>1062</v>
      </c>
      <c r="B11" s="872"/>
      <c r="C11" s="872"/>
      <c r="D11" s="1402">
        <v>72.099999999999994</v>
      </c>
      <c r="E11" s="1402">
        <v>71.099999999999994</v>
      </c>
      <c r="F11" s="1402">
        <v>73.599999999999994</v>
      </c>
      <c r="G11" s="1402">
        <v>76.599999999999994</v>
      </c>
      <c r="H11" s="1402">
        <v>79.2</v>
      </c>
      <c r="I11" s="1402">
        <v>76.7</v>
      </c>
    </row>
    <row r="12" spans="1:9" x14ac:dyDescent="0.25">
      <c r="A12" s="863" t="s">
        <v>1381</v>
      </c>
      <c r="B12" s="1395"/>
      <c r="C12" s="1395"/>
      <c r="D12" s="1412">
        <v>-1.0973936899863035</v>
      </c>
      <c r="E12" s="1412">
        <v>-1.3869625520110951</v>
      </c>
      <c r="F12" s="1412">
        <v>3.5161744022503605</v>
      </c>
      <c r="G12" s="1412">
        <v>4.0760869565217295</v>
      </c>
      <c r="H12" s="1412">
        <v>3.3942558746736351</v>
      </c>
      <c r="I12" s="1412">
        <v>-3.1565656565656575</v>
      </c>
    </row>
    <row r="13" spans="1:9" ht="13.8" x14ac:dyDescent="0.25">
      <c r="A13" s="863"/>
      <c r="B13" s="1395"/>
      <c r="C13" s="1395"/>
      <c r="D13" s="858"/>
      <c r="E13" s="858"/>
      <c r="F13" s="858"/>
      <c r="G13" s="858"/>
      <c r="H13" s="858"/>
      <c r="I13" s="858"/>
    </row>
    <row r="14" spans="1:9" ht="13.8" x14ac:dyDescent="0.25">
      <c r="A14" s="858" t="s">
        <v>1063</v>
      </c>
      <c r="B14" s="858"/>
      <c r="C14" s="858"/>
      <c r="D14" s="1402">
        <v>6.5</v>
      </c>
      <c r="E14" s="1402">
        <v>5.9</v>
      </c>
      <c r="F14" s="1402">
        <v>6.6</v>
      </c>
      <c r="G14" s="1402">
        <v>6.5</v>
      </c>
      <c r="H14" s="1402">
        <v>6</v>
      </c>
      <c r="I14" s="1402">
        <v>6.9</v>
      </c>
    </row>
    <row r="15" spans="1:9" ht="13.8" x14ac:dyDescent="0.25">
      <c r="A15" s="858" t="s">
        <v>1064</v>
      </c>
      <c r="B15" s="858"/>
      <c r="C15" s="858"/>
      <c r="D15" s="1402">
        <v>10.199999999999999</v>
      </c>
      <c r="E15" s="1402">
        <v>10.1</v>
      </c>
      <c r="F15" s="1402">
        <v>10.3</v>
      </c>
      <c r="G15" s="1402">
        <v>10.5</v>
      </c>
      <c r="H15" s="1402">
        <v>12</v>
      </c>
      <c r="I15" s="1402">
        <v>11.7</v>
      </c>
    </row>
    <row r="16" spans="1:9" ht="13.8" x14ac:dyDescent="0.25">
      <c r="A16" s="858" t="s">
        <v>1122</v>
      </c>
      <c r="B16" s="858"/>
      <c r="C16" s="858"/>
      <c r="D16" s="1402">
        <v>4.3</v>
      </c>
      <c r="E16" s="1402">
        <v>4.5999999999999996</v>
      </c>
      <c r="F16" s="1402">
        <v>4.7</v>
      </c>
      <c r="G16" s="1402">
        <v>4.3</v>
      </c>
      <c r="H16" s="1402">
        <v>4</v>
      </c>
      <c r="I16" s="1402">
        <v>4.8</v>
      </c>
    </row>
    <row r="17" spans="1:9" ht="13.8" x14ac:dyDescent="0.25">
      <c r="A17" s="858" t="s">
        <v>1065</v>
      </c>
      <c r="B17" s="858"/>
      <c r="C17" s="858"/>
      <c r="D17" s="1402">
        <v>6.3</v>
      </c>
      <c r="E17" s="1402">
        <v>6.3</v>
      </c>
      <c r="F17" s="1402">
        <v>6.4</v>
      </c>
      <c r="G17" s="1402">
        <v>7</v>
      </c>
      <c r="H17" s="1402">
        <v>6.7</v>
      </c>
      <c r="I17" s="1402">
        <v>6.4</v>
      </c>
    </row>
    <row r="18" spans="1:9" ht="13.8" x14ac:dyDescent="0.25">
      <c r="A18" s="858" t="s">
        <v>1835</v>
      </c>
      <c r="B18" s="858"/>
      <c r="C18" s="858"/>
      <c r="D18" s="1402">
        <v>7.1</v>
      </c>
      <c r="E18" s="1402">
        <v>7.5</v>
      </c>
      <c r="F18" s="1402">
        <v>7.7</v>
      </c>
      <c r="G18" s="1402">
        <v>7.8</v>
      </c>
      <c r="H18" s="1402">
        <v>8.4</v>
      </c>
      <c r="I18" s="1402">
        <v>9</v>
      </c>
    </row>
    <row r="19" spans="1:9" ht="13.8" x14ac:dyDescent="0.25">
      <c r="A19" s="858" t="s">
        <v>1066</v>
      </c>
      <c r="B19" s="858"/>
      <c r="C19" s="858"/>
      <c r="D19" s="1402">
        <v>1.5</v>
      </c>
      <c r="E19" s="1402">
        <v>1.6</v>
      </c>
      <c r="F19" s="1402">
        <v>1.4</v>
      </c>
      <c r="G19" s="1402">
        <v>1.7</v>
      </c>
      <c r="H19" s="1402">
        <v>1.3</v>
      </c>
      <c r="I19" s="1402">
        <v>1.4</v>
      </c>
    </row>
    <row r="20" spans="1:9" ht="13.8" x14ac:dyDescent="0.25">
      <c r="A20" s="858" t="s">
        <v>1067</v>
      </c>
      <c r="B20" s="858"/>
      <c r="C20" s="858"/>
      <c r="D20" s="1402">
        <v>18.399999999999999</v>
      </c>
      <c r="E20" s="1402">
        <v>17.8</v>
      </c>
      <c r="F20" s="1402">
        <v>18.7</v>
      </c>
      <c r="G20" s="1402">
        <v>19.7</v>
      </c>
      <c r="H20" s="1402">
        <v>20</v>
      </c>
      <c r="I20" s="1402">
        <v>16.899999999999999</v>
      </c>
    </row>
    <row r="21" spans="1:9" ht="13.8" x14ac:dyDescent="0.25">
      <c r="A21" s="858" t="s">
        <v>16</v>
      </c>
      <c r="B21" s="858"/>
      <c r="C21" s="858"/>
      <c r="D21" s="1402">
        <v>10.1</v>
      </c>
      <c r="E21" s="1402">
        <v>9.9</v>
      </c>
      <c r="F21" s="1402">
        <v>9.9</v>
      </c>
      <c r="G21" s="1402">
        <v>10.6</v>
      </c>
      <c r="H21" s="1402">
        <v>12.5</v>
      </c>
      <c r="I21" s="1402">
        <v>12</v>
      </c>
    </row>
    <row r="22" spans="1:9" ht="13.8" x14ac:dyDescent="0.25">
      <c r="A22" s="858" t="s">
        <v>1836</v>
      </c>
      <c r="B22" s="858"/>
      <c r="C22" s="858"/>
      <c r="D22" s="1402">
        <v>4.2</v>
      </c>
      <c r="E22" s="1402">
        <v>4.2</v>
      </c>
      <c r="F22" s="1402">
        <v>4.5999999999999996</v>
      </c>
      <c r="G22" s="1402">
        <v>4.9000000000000004</v>
      </c>
      <c r="H22" s="1402">
        <v>5.2</v>
      </c>
      <c r="I22" s="1402">
        <v>4.3</v>
      </c>
    </row>
    <row r="23" spans="1:9" ht="13.8" x14ac:dyDescent="0.25">
      <c r="A23" s="858" t="s">
        <v>1837</v>
      </c>
      <c r="B23" s="858"/>
      <c r="C23" s="858"/>
      <c r="D23" s="1402">
        <v>3.4</v>
      </c>
      <c r="E23" s="1402">
        <v>3.2</v>
      </c>
      <c r="F23" s="1402">
        <v>3.2</v>
      </c>
      <c r="G23" s="1402">
        <v>3.6</v>
      </c>
      <c r="H23" s="1402">
        <v>3.1</v>
      </c>
      <c r="I23" s="1402">
        <v>3.4</v>
      </c>
    </row>
    <row r="24" spans="1:9" ht="13.8" x14ac:dyDescent="0.25">
      <c r="A24" s="858"/>
      <c r="B24" s="858"/>
      <c r="C24" s="858"/>
      <c r="D24" s="1402"/>
      <c r="E24" s="1402"/>
      <c r="F24" s="1402"/>
      <c r="G24" s="1402"/>
      <c r="H24" s="1402"/>
      <c r="I24" s="858"/>
    </row>
    <row r="25" spans="1:9" ht="13.8" x14ac:dyDescent="0.25">
      <c r="A25" s="858" t="s">
        <v>750</v>
      </c>
      <c r="B25" s="858"/>
      <c r="C25" s="858"/>
      <c r="D25" s="858"/>
      <c r="E25" s="1402"/>
      <c r="F25" s="1402"/>
      <c r="G25" s="1402"/>
      <c r="H25" s="1402"/>
      <c r="I25" s="1402"/>
    </row>
    <row r="26" spans="1:9" ht="13.8" x14ac:dyDescent="0.25">
      <c r="A26" s="860"/>
      <c r="B26" s="858"/>
      <c r="C26" s="858"/>
      <c r="D26" s="858"/>
      <c r="E26" s="858"/>
      <c r="F26" s="858"/>
      <c r="G26" s="858"/>
      <c r="H26" s="858"/>
      <c r="I26" s="858"/>
    </row>
    <row r="28" spans="1:9" ht="15" customHeight="1" x14ac:dyDescent="0.25">
      <c r="A28" s="1478" t="s">
        <v>2436</v>
      </c>
      <c r="B28" s="1473"/>
      <c r="C28" s="1473"/>
      <c r="D28" s="1473"/>
      <c r="E28" s="1473"/>
      <c r="F28" s="1473"/>
      <c r="G28" s="1473"/>
      <c r="H28" s="1473"/>
      <c r="I28" s="1473"/>
    </row>
    <row r="30" spans="1:9" ht="17.399999999999999" x14ac:dyDescent="0.3">
      <c r="A30" s="1475" t="s">
        <v>763</v>
      </c>
      <c r="B30" s="1475"/>
      <c r="C30" s="1475"/>
      <c r="D30" s="1475"/>
      <c r="E30" s="1475"/>
      <c r="F30" s="1475"/>
      <c r="G30" s="1475"/>
      <c r="H30" s="1475"/>
      <c r="I30" s="1475"/>
    </row>
    <row r="31" spans="1:9" ht="17.399999999999999" x14ac:dyDescent="0.3">
      <c r="A31" s="1411"/>
      <c r="B31" s="1411"/>
      <c r="C31" s="1410"/>
      <c r="D31" s="1410"/>
      <c r="E31" s="1410"/>
      <c r="F31" s="1410"/>
      <c r="G31" s="1410"/>
      <c r="H31" s="1410"/>
      <c r="I31" s="1410"/>
    </row>
    <row r="32" spans="1:9" ht="17.399999999999999" x14ac:dyDescent="0.3">
      <c r="A32" s="1476" t="s">
        <v>2625</v>
      </c>
      <c r="B32" s="1476"/>
      <c r="C32" s="1476"/>
      <c r="D32" s="1476"/>
      <c r="E32" s="1476"/>
      <c r="F32" s="1476"/>
      <c r="G32" s="1476"/>
      <c r="H32" s="1476"/>
      <c r="I32" s="1476"/>
    </row>
    <row r="33" spans="1:9" ht="17.399999999999999" x14ac:dyDescent="0.3">
      <c r="A33" s="1476" t="s">
        <v>440</v>
      </c>
      <c r="B33" s="1476"/>
      <c r="C33" s="1476"/>
      <c r="D33" s="1476"/>
      <c r="E33" s="1476"/>
      <c r="F33" s="1476"/>
      <c r="G33" s="1476"/>
      <c r="H33" s="1476"/>
      <c r="I33" s="1476"/>
    </row>
    <row r="34" spans="1:9" ht="17.399999999999999" x14ac:dyDescent="0.3">
      <c r="A34" s="1476" t="s">
        <v>536</v>
      </c>
      <c r="B34" s="1476"/>
      <c r="C34" s="1476"/>
      <c r="D34" s="1476"/>
      <c r="E34" s="1476"/>
      <c r="F34" s="1476"/>
      <c r="G34" s="1476"/>
      <c r="H34" s="1476"/>
      <c r="I34" s="1476"/>
    </row>
    <row r="35" spans="1:9" ht="17.399999999999999" x14ac:dyDescent="0.3">
      <c r="A35" s="1476"/>
      <c r="B35" s="1476"/>
      <c r="C35" s="1476"/>
      <c r="D35" s="1476"/>
      <c r="E35" s="1476"/>
      <c r="F35" s="1476"/>
      <c r="G35" s="1476"/>
      <c r="H35" s="1476"/>
      <c r="I35" s="1476"/>
    </row>
    <row r="37" spans="1:9" ht="15.6" x14ac:dyDescent="0.3">
      <c r="A37" s="1409" t="s">
        <v>1393</v>
      </c>
      <c r="B37" s="881"/>
      <c r="C37" s="881"/>
      <c r="D37" s="881">
        <v>2015</v>
      </c>
      <c r="E37" s="881">
        <v>2016</v>
      </c>
      <c r="F37" s="881">
        <v>2017</v>
      </c>
      <c r="G37" s="881">
        <v>2018</v>
      </c>
      <c r="H37" s="881">
        <v>2019</v>
      </c>
      <c r="I37" s="881">
        <v>2020</v>
      </c>
    </row>
    <row r="38" spans="1:9" ht="16.2" thickBot="1" x14ac:dyDescent="0.35">
      <c r="A38" s="878"/>
      <c r="B38" s="1408"/>
      <c r="C38" s="1408"/>
      <c r="D38" s="1408"/>
      <c r="E38" s="1408"/>
      <c r="F38" s="1408"/>
      <c r="G38" s="1408"/>
      <c r="H38" s="1408"/>
      <c r="I38" s="1408"/>
    </row>
    <row r="40" spans="1:9" ht="13.8" x14ac:dyDescent="0.25">
      <c r="A40" s="872" t="s">
        <v>945</v>
      </c>
      <c r="B40" s="1407"/>
      <c r="C40" s="1407"/>
      <c r="D40" s="1407">
        <v>72.099999999999994</v>
      </c>
      <c r="E40" s="1407">
        <v>71.099999999999994</v>
      </c>
      <c r="F40" s="1407">
        <v>73.599999999999994</v>
      </c>
      <c r="G40" s="1407">
        <v>76.599999999999994</v>
      </c>
      <c r="H40" s="1407">
        <v>79.2</v>
      </c>
      <c r="I40" s="1407">
        <v>76.7</v>
      </c>
    </row>
    <row r="41" spans="1:9" x14ac:dyDescent="0.25">
      <c r="A41" s="863" t="s">
        <v>564</v>
      </c>
      <c r="B41" s="1406"/>
      <c r="C41" s="1406"/>
      <c r="D41" s="1406">
        <v>-1.0973936899863035</v>
      </c>
      <c r="E41" s="1406">
        <v>-1.3869625520110951</v>
      </c>
      <c r="F41" s="1406">
        <v>3.5161744022503605</v>
      </c>
      <c r="G41" s="1406">
        <v>4.0760869565217295</v>
      </c>
      <c r="H41" s="1406">
        <v>3.3942558746736351</v>
      </c>
      <c r="I41" s="1406">
        <v>-3.1565656565656575</v>
      </c>
    </row>
    <row r="42" spans="1:9" x14ac:dyDescent="0.25">
      <c r="A42" s="1405"/>
      <c r="B42" s="1404"/>
      <c r="C42" s="1404"/>
      <c r="D42" s="1404"/>
      <c r="E42" s="1404"/>
      <c r="F42" s="1404"/>
      <c r="G42" s="1404"/>
      <c r="H42" s="1404"/>
      <c r="I42" s="1404"/>
    </row>
    <row r="43" spans="1:9" ht="13.8" x14ac:dyDescent="0.25">
      <c r="A43" s="872" t="s">
        <v>554</v>
      </c>
      <c r="B43" s="1407"/>
      <c r="C43" s="1407"/>
      <c r="D43" s="1407">
        <v>16.899999999999999</v>
      </c>
      <c r="E43" s="1407">
        <v>16.3</v>
      </c>
      <c r="F43" s="1407">
        <v>17.399999999999999</v>
      </c>
      <c r="G43" s="1407">
        <v>19.5</v>
      </c>
      <c r="H43" s="1407">
        <v>20.100000000000001</v>
      </c>
      <c r="I43" s="1407">
        <v>19.600000000000001</v>
      </c>
    </row>
    <row r="44" spans="1:9" x14ac:dyDescent="0.25">
      <c r="A44" s="863" t="s">
        <v>564</v>
      </c>
      <c r="B44" s="1406"/>
      <c r="C44" s="1406"/>
      <c r="D44" s="1406">
        <v>-5.0561797752809117</v>
      </c>
      <c r="E44" s="1406">
        <v>-3.5502958579881505</v>
      </c>
      <c r="F44" s="1406">
        <v>6.7484662576686949</v>
      </c>
      <c r="G44" s="1406">
        <v>12.068965517241391</v>
      </c>
      <c r="H44" s="1406">
        <v>3.0769230769230882</v>
      </c>
      <c r="I44" s="1406">
        <v>-2.4875621890547261</v>
      </c>
    </row>
    <row r="45" spans="1:9" x14ac:dyDescent="0.25">
      <c r="A45" s="1405"/>
      <c r="B45" s="1404"/>
      <c r="C45" s="1404"/>
      <c r="D45" s="1404"/>
      <c r="E45" s="1404"/>
      <c r="F45" s="1404"/>
      <c r="G45" s="1404"/>
      <c r="H45" s="1404"/>
      <c r="I45" s="1404"/>
    </row>
    <row r="46" spans="1:9" ht="13.8" x14ac:dyDescent="0.25">
      <c r="A46" s="858" t="s">
        <v>292</v>
      </c>
      <c r="B46" s="1393"/>
      <c r="C46" s="1393"/>
      <c r="D46" s="1393">
        <v>3.1</v>
      </c>
      <c r="E46" s="1393">
        <v>2.9</v>
      </c>
      <c r="F46" s="1393">
        <v>3.1</v>
      </c>
      <c r="G46" s="1393">
        <v>4</v>
      </c>
      <c r="H46" s="1393">
        <v>4.3</v>
      </c>
      <c r="I46" s="1393">
        <v>3.9</v>
      </c>
    </row>
    <row r="47" spans="1:9" ht="13.8" x14ac:dyDescent="0.25">
      <c r="A47" s="858" t="s">
        <v>2624</v>
      </c>
      <c r="B47" s="858"/>
      <c r="C47" s="858"/>
      <c r="D47" s="1393">
        <v>2.4</v>
      </c>
      <c r="E47" s="1393">
        <v>2.2999999999999998</v>
      </c>
      <c r="F47" s="1393">
        <v>2.5</v>
      </c>
      <c r="G47" s="1393">
        <v>2.6</v>
      </c>
      <c r="H47" s="1393">
        <v>2.2999999999999998</v>
      </c>
      <c r="I47" s="1393">
        <v>2.1</v>
      </c>
    </row>
    <row r="48" spans="1:9" ht="13.8" x14ac:dyDescent="0.25">
      <c r="A48" s="858" t="s">
        <v>293</v>
      </c>
      <c r="B48" s="1393"/>
      <c r="C48" s="1393"/>
      <c r="D48" s="1393">
        <v>0.3</v>
      </c>
      <c r="E48" s="1393">
        <v>0.3</v>
      </c>
      <c r="F48" s="1393">
        <v>0.2</v>
      </c>
      <c r="G48" s="1393">
        <v>0.2</v>
      </c>
      <c r="H48" s="1393">
        <v>0.3</v>
      </c>
      <c r="I48" s="1393">
        <v>0.2</v>
      </c>
    </row>
    <row r="49" spans="1:9" ht="13.8" x14ac:dyDescent="0.25">
      <c r="A49" s="858" t="s">
        <v>294</v>
      </c>
      <c r="B49" s="1393"/>
      <c r="C49" s="1393"/>
      <c r="D49" s="1393">
        <v>5.2</v>
      </c>
      <c r="E49" s="1393">
        <v>4.7</v>
      </c>
      <c r="F49" s="1393">
        <v>5.2</v>
      </c>
      <c r="G49" s="1393">
        <v>5.7</v>
      </c>
      <c r="H49" s="1393">
        <v>6.5</v>
      </c>
      <c r="I49" s="1393">
        <v>6.7</v>
      </c>
    </row>
    <row r="50" spans="1:9" ht="13.8" x14ac:dyDescent="0.25">
      <c r="A50" s="858" t="s">
        <v>295</v>
      </c>
      <c r="B50" s="1393"/>
      <c r="C50" s="1393"/>
      <c r="D50" s="1393">
        <v>5.9</v>
      </c>
      <c r="E50" s="1393">
        <v>6.1</v>
      </c>
      <c r="F50" s="1393">
        <v>6.4</v>
      </c>
      <c r="G50" s="1393">
        <v>6.9</v>
      </c>
      <c r="H50" s="1393">
        <v>6.7</v>
      </c>
      <c r="I50" s="1393">
        <v>6.7</v>
      </c>
    </row>
    <row r="51" spans="1:9" ht="13.8" x14ac:dyDescent="0.25">
      <c r="A51" s="858"/>
      <c r="B51" s="858"/>
      <c r="C51" s="858"/>
      <c r="D51" s="858"/>
      <c r="E51" s="858"/>
      <c r="F51" s="858"/>
      <c r="G51" s="858"/>
      <c r="H51" s="858"/>
      <c r="I51" s="858"/>
    </row>
    <row r="52" spans="1:9" ht="13.8" x14ac:dyDescent="0.25">
      <c r="A52" s="872" t="s">
        <v>367</v>
      </c>
      <c r="B52" s="1407"/>
      <c r="C52" s="1407"/>
      <c r="D52" s="1407">
        <v>55.2</v>
      </c>
      <c r="E52" s="1407">
        <v>54.7</v>
      </c>
      <c r="F52" s="1407">
        <v>56.1</v>
      </c>
      <c r="G52" s="1407">
        <v>57.1</v>
      </c>
      <c r="H52" s="1407">
        <v>59.1</v>
      </c>
      <c r="I52" s="1407">
        <v>57.1</v>
      </c>
    </row>
    <row r="53" spans="1:9" x14ac:dyDescent="0.25">
      <c r="A53" s="863" t="s">
        <v>564</v>
      </c>
      <c r="B53" s="1406"/>
      <c r="C53" s="1406"/>
      <c r="D53" s="1406">
        <v>0.18148820326679971</v>
      </c>
      <c r="E53" s="1406">
        <v>-0.90579710144927938</v>
      </c>
      <c r="F53" s="1406">
        <v>2.5594149908592323</v>
      </c>
      <c r="G53" s="1406">
        <v>1.7825311942958999</v>
      </c>
      <c r="H53" s="1406">
        <v>3.5026269702276736</v>
      </c>
      <c r="I53" s="1406">
        <v>-3.384094754653133</v>
      </c>
    </row>
    <row r="54" spans="1:9" x14ac:dyDescent="0.25">
      <c r="A54" s="1405"/>
      <c r="B54" s="1404"/>
      <c r="C54" s="1404"/>
      <c r="D54" s="1404"/>
      <c r="E54" s="1404"/>
      <c r="F54" s="1404"/>
      <c r="G54" s="1404"/>
      <c r="H54" s="1404"/>
      <c r="I54" s="1404"/>
    </row>
    <row r="55" spans="1:9" ht="13.8" x14ac:dyDescent="0.25">
      <c r="A55" s="858" t="s">
        <v>2321</v>
      </c>
      <c r="B55" s="1403"/>
      <c r="C55" s="1403"/>
      <c r="D55" s="1403">
        <v>10.8</v>
      </c>
      <c r="E55" s="1403">
        <v>10.5</v>
      </c>
      <c r="F55" s="1403">
        <v>11.1</v>
      </c>
      <c r="G55" s="1403">
        <v>11.3</v>
      </c>
      <c r="H55" s="1403">
        <v>11.5</v>
      </c>
      <c r="I55" s="1403">
        <v>10.9</v>
      </c>
    </row>
    <row r="56" spans="1:9" ht="13.8" x14ac:dyDescent="0.25">
      <c r="A56" s="858" t="s">
        <v>297</v>
      </c>
      <c r="B56" s="1393"/>
      <c r="C56" s="1393"/>
      <c r="D56" s="1393">
        <v>2.6</v>
      </c>
      <c r="E56" s="1393">
        <v>2.5</v>
      </c>
      <c r="F56" s="1393">
        <v>2.8</v>
      </c>
      <c r="G56" s="1393">
        <v>2.7</v>
      </c>
      <c r="H56" s="1393">
        <v>2.9</v>
      </c>
      <c r="I56" s="1393">
        <v>2.6</v>
      </c>
    </row>
    <row r="57" spans="1:9" ht="13.8" x14ac:dyDescent="0.25">
      <c r="A57" s="858" t="s">
        <v>302</v>
      </c>
      <c r="B57" s="1393"/>
      <c r="C57" s="1393"/>
      <c r="D57" s="1393">
        <v>2.5</v>
      </c>
      <c r="E57" s="1393">
        <v>2.7</v>
      </c>
      <c r="F57" s="1393">
        <v>2.7</v>
      </c>
      <c r="G57" s="1393">
        <v>2.8</v>
      </c>
      <c r="H57" s="1393">
        <v>2.8</v>
      </c>
      <c r="I57" s="1393">
        <v>2.9</v>
      </c>
    </row>
    <row r="58" spans="1:9" ht="13.8" x14ac:dyDescent="0.25">
      <c r="A58" s="858" t="s">
        <v>2623</v>
      </c>
      <c r="B58" s="1402"/>
      <c r="C58" s="1402"/>
      <c r="D58" s="1402">
        <v>3.1</v>
      </c>
      <c r="E58" s="1402">
        <v>3.6</v>
      </c>
      <c r="F58" s="1402">
        <v>3.5</v>
      </c>
      <c r="G58" s="1402">
        <v>3.6</v>
      </c>
      <c r="H58" s="1402">
        <v>3.5</v>
      </c>
      <c r="I58" s="1402">
        <v>4.2</v>
      </c>
    </row>
    <row r="59" spans="1:9" ht="13.8" x14ac:dyDescent="0.25">
      <c r="A59" s="858" t="s">
        <v>2622</v>
      </c>
      <c r="B59" s="1402"/>
      <c r="C59" s="1402"/>
      <c r="D59" s="1393">
        <v>2.4</v>
      </c>
      <c r="E59" s="1393">
        <v>2.2999999999999998</v>
      </c>
      <c r="F59" s="1393">
        <v>1.9</v>
      </c>
      <c r="G59" s="1393">
        <v>2</v>
      </c>
      <c r="H59" s="1393">
        <v>2.4</v>
      </c>
      <c r="I59" s="1393">
        <v>2</v>
      </c>
    </row>
    <row r="60" spans="1:9" ht="13.8" x14ac:dyDescent="0.25">
      <c r="A60" s="858" t="s">
        <v>1180</v>
      </c>
      <c r="B60" s="1402"/>
      <c r="C60" s="1402"/>
      <c r="D60" s="1402">
        <v>5.3</v>
      </c>
      <c r="E60" s="1402">
        <v>5.0999999999999996</v>
      </c>
      <c r="F60" s="1402">
        <v>5.3</v>
      </c>
      <c r="G60" s="1402">
        <v>5.5</v>
      </c>
      <c r="H60" s="1402">
        <v>5.5</v>
      </c>
      <c r="I60" s="1402">
        <v>5.7</v>
      </c>
    </row>
    <row r="61" spans="1:9" ht="13.8" x14ac:dyDescent="0.25">
      <c r="A61" s="858" t="s">
        <v>298</v>
      </c>
      <c r="B61" s="1393"/>
      <c r="C61" s="1393"/>
      <c r="D61" s="1393">
        <v>9.8000000000000007</v>
      </c>
      <c r="E61" s="1393">
        <v>9.9</v>
      </c>
      <c r="F61" s="1393">
        <v>10.3</v>
      </c>
      <c r="G61" s="1393">
        <v>10.5</v>
      </c>
      <c r="H61" s="1393">
        <v>11</v>
      </c>
      <c r="I61" s="1393">
        <v>11</v>
      </c>
    </row>
    <row r="62" spans="1:9" ht="13.8" x14ac:dyDescent="0.25">
      <c r="A62" s="858" t="s">
        <v>301</v>
      </c>
      <c r="B62" s="1393"/>
      <c r="C62" s="1393"/>
      <c r="D62" s="1393">
        <v>7.1</v>
      </c>
      <c r="E62" s="1393">
        <v>6.5</v>
      </c>
      <c r="F62" s="1393">
        <v>6.7</v>
      </c>
      <c r="G62" s="1393">
        <v>6.5</v>
      </c>
      <c r="H62" s="1393">
        <v>7.8</v>
      </c>
      <c r="I62" s="1393">
        <v>8.1</v>
      </c>
    </row>
    <row r="63" spans="1:9" ht="13.8" x14ac:dyDescent="0.25">
      <c r="A63" s="858" t="s">
        <v>299</v>
      </c>
      <c r="B63" s="1393"/>
      <c r="C63" s="1393"/>
      <c r="D63" s="1393">
        <v>2.2999999999999998</v>
      </c>
      <c r="E63" s="1393">
        <v>2.6</v>
      </c>
      <c r="F63" s="1393">
        <v>2.7</v>
      </c>
      <c r="G63" s="1393">
        <v>2.8</v>
      </c>
      <c r="H63" s="1393">
        <v>2.2999999999999998</v>
      </c>
      <c r="I63" s="1393">
        <v>2.2000000000000002</v>
      </c>
    </row>
    <row r="64" spans="1:9" ht="13.8" x14ac:dyDescent="0.25">
      <c r="A64" s="858" t="s">
        <v>300</v>
      </c>
      <c r="B64" s="1393"/>
      <c r="C64" s="1393"/>
      <c r="D64" s="1393">
        <v>5.9</v>
      </c>
      <c r="E64" s="1393">
        <v>5.8</v>
      </c>
      <c r="F64" s="1393">
        <v>5.7</v>
      </c>
      <c r="G64" s="1393">
        <v>6.3</v>
      </c>
      <c r="H64" s="1393">
        <v>6.1</v>
      </c>
      <c r="I64" s="1393">
        <v>4.2</v>
      </c>
    </row>
    <row r="65" spans="1:9" ht="13.8" x14ac:dyDescent="0.25">
      <c r="A65" s="858" t="s">
        <v>1181</v>
      </c>
      <c r="B65" s="1393"/>
      <c r="C65" s="1393"/>
      <c r="D65" s="1393">
        <v>3.3</v>
      </c>
      <c r="E65" s="1393">
        <v>3.1</v>
      </c>
      <c r="F65" s="1393">
        <v>3.4</v>
      </c>
      <c r="G65" s="1393">
        <v>3.2</v>
      </c>
      <c r="H65" s="1393">
        <v>3.3</v>
      </c>
      <c r="I65" s="1393">
        <v>3.2</v>
      </c>
    </row>
    <row r="66" spans="1:9" ht="13.8" x14ac:dyDescent="0.25">
      <c r="A66" s="858"/>
      <c r="B66" s="858"/>
      <c r="C66" s="858"/>
      <c r="D66" s="858"/>
      <c r="E66" s="858"/>
      <c r="F66" s="858"/>
      <c r="G66" s="858"/>
      <c r="H66" s="858"/>
      <c r="I66" s="858"/>
    </row>
    <row r="67" spans="1:9" ht="13.8" x14ac:dyDescent="0.25">
      <c r="A67" s="858" t="s">
        <v>434</v>
      </c>
      <c r="B67" s="858"/>
      <c r="C67" s="858"/>
      <c r="D67" s="858"/>
      <c r="E67" s="858"/>
      <c r="F67" s="858"/>
      <c r="G67" s="858"/>
      <c r="H67" s="858"/>
      <c r="I67" s="1401"/>
    </row>
    <row r="68" spans="1:9" ht="13.8" x14ac:dyDescent="0.25">
      <c r="A68" s="858"/>
      <c r="B68" s="858"/>
      <c r="C68" s="858"/>
      <c r="D68" s="858"/>
      <c r="E68" s="858"/>
      <c r="F68" s="858"/>
      <c r="G68" s="858"/>
      <c r="H68" s="858"/>
      <c r="I68" s="858"/>
    </row>
    <row r="69" spans="1:9" ht="13.8" x14ac:dyDescent="0.25">
      <c r="A69" s="1473" t="s">
        <v>2161</v>
      </c>
      <c r="B69" s="1473"/>
      <c r="C69" s="1473"/>
      <c r="D69" s="1473"/>
      <c r="E69" s="1473"/>
      <c r="F69" s="1473"/>
      <c r="G69" s="1473"/>
      <c r="H69" s="1473"/>
      <c r="I69" s="1473"/>
    </row>
    <row r="78" spans="1:9" ht="6.75" customHeight="1" x14ac:dyDescent="0.25"/>
    <row r="79" spans="1:9" ht="6" customHeight="1" x14ac:dyDescent="0.25"/>
    <row r="87" spans="10:11" x14ac:dyDescent="0.25">
      <c r="J87" s="118"/>
    </row>
    <row r="95" spans="10:11" x14ac:dyDescent="0.25">
      <c r="K95" s="118"/>
    </row>
    <row r="96" spans="10:11" x14ac:dyDescent="0.25">
      <c r="K96" s="118"/>
    </row>
    <row r="100" spans="11:11" x14ac:dyDescent="0.25">
      <c r="K100" s="118"/>
    </row>
    <row r="102" spans="11:11" ht="42" customHeight="1" x14ac:dyDescent="0.25"/>
  </sheetData>
  <mergeCells count="11">
    <mergeCell ref="A1:I1"/>
    <mergeCell ref="A3:I3"/>
    <mergeCell ref="A4:I4"/>
    <mergeCell ref="A5:I5"/>
    <mergeCell ref="A28:I28"/>
    <mergeCell ref="A69:I69"/>
    <mergeCell ref="A30:I30"/>
    <mergeCell ref="A32:I32"/>
    <mergeCell ref="A33:I33"/>
    <mergeCell ref="A34:I34"/>
    <mergeCell ref="A35:I35"/>
  </mergeCells>
  <hyperlinks>
    <hyperlink ref="A28:I28" r:id="rId1" display="Source: Statistics Canada. Table  Employment 14-10-0335-01 by economic regions and occupation, annual" xr:uid="{5ED2DD8F-450B-40A7-8A23-877ED7126445}"/>
    <hyperlink ref="A69:I69" r:id="rId2" display="Source: Statistics Canada. Table 282-0008 - Labour force survey estimates (LFS), by North American Industry Classification System (NAICS), sex and age group, annual (persons unless otherwise noted)" xr:uid="{7F468874-F3C7-4B67-8443-588341C845FF}"/>
  </hyperlinks>
  <printOptions horizontalCentered="1"/>
  <pageMargins left="0.74803149606299202" right="0.74803149606299202" top="0.98425196850393704" bottom="0.98425196850393704" header="0.511811023622047" footer="0.511811023622047"/>
  <pageSetup scale="68" firstPageNumber="27" orientation="portrait" useFirstPageNumber="1" r:id="rId3"/>
  <headerFooter alignWithMargins="0"/>
  <legacyDrawingHF r:id="rId4"/>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58228-E2A2-4CCD-8156-3916F5B45CB7}">
  <sheetPr>
    <tabColor indexed="47"/>
    <pageSetUpPr fitToPage="1"/>
  </sheetPr>
  <dimension ref="A1:N69"/>
  <sheetViews>
    <sheetView zoomScaleNormal="100" workbookViewId="0">
      <selection sqref="A1:L1"/>
    </sheetView>
  </sheetViews>
  <sheetFormatPr defaultColWidth="9.109375" defaultRowHeight="13.2" x14ac:dyDescent="0.25"/>
  <cols>
    <col min="1" max="1" width="13" style="1399" bestFit="1" customWidth="1"/>
    <col min="2" max="5" width="12.33203125" style="1399" customWidth="1"/>
    <col min="6" max="6" width="0.88671875" style="1399" customWidth="1"/>
    <col min="7" max="9" width="12.33203125" style="1399" customWidth="1"/>
    <col min="10" max="10" width="0.88671875" style="1399" customWidth="1"/>
    <col min="11" max="12" width="12.33203125" style="1399" customWidth="1"/>
    <col min="13" max="16384" width="9.109375" style="1399"/>
  </cols>
  <sheetData>
    <row r="1" spans="1:14" ht="18" customHeight="1" x14ac:dyDescent="0.3">
      <c r="A1" s="1475" t="s">
        <v>943</v>
      </c>
      <c r="B1" s="1475"/>
      <c r="C1" s="1475"/>
      <c r="D1" s="1475"/>
      <c r="E1" s="1475"/>
      <c r="F1" s="1475"/>
      <c r="G1" s="1475"/>
      <c r="H1" s="1475"/>
      <c r="I1" s="1475"/>
      <c r="J1" s="1475"/>
      <c r="K1" s="1475"/>
      <c r="L1" s="1475"/>
    </row>
    <row r="2" spans="1:14" ht="18" customHeight="1" x14ac:dyDescent="0.3">
      <c r="A2" s="1425"/>
      <c r="B2" s="1425"/>
      <c r="C2" s="1425"/>
      <c r="D2" s="1425"/>
      <c r="E2" s="1425"/>
      <c r="F2" s="1425"/>
      <c r="G2" s="1425"/>
      <c r="H2" s="1425"/>
      <c r="I2" s="1425"/>
      <c r="J2" s="1425"/>
      <c r="K2" s="1425"/>
      <c r="L2" s="1425"/>
    </row>
    <row r="3" spans="1:14" ht="18" customHeight="1" x14ac:dyDescent="0.3">
      <c r="A3" s="1476" t="s">
        <v>2438</v>
      </c>
      <c r="B3" s="1476"/>
      <c r="C3" s="1476"/>
      <c r="D3" s="1476"/>
      <c r="E3" s="1476"/>
      <c r="F3" s="1476"/>
      <c r="G3" s="1476"/>
      <c r="H3" s="1476"/>
      <c r="I3" s="1476"/>
      <c r="J3" s="1476"/>
      <c r="K3" s="1476"/>
      <c r="L3" s="1476"/>
    </row>
    <row r="4" spans="1:14" ht="18" customHeight="1" x14ac:dyDescent="0.3">
      <c r="A4" s="1476" t="s">
        <v>440</v>
      </c>
      <c r="B4" s="1476"/>
      <c r="C4" s="1476"/>
      <c r="D4" s="1476"/>
      <c r="E4" s="1476"/>
      <c r="F4" s="1476"/>
      <c r="G4" s="1476"/>
      <c r="H4" s="1476"/>
      <c r="I4" s="1476"/>
      <c r="J4" s="1476"/>
      <c r="K4" s="1476"/>
      <c r="L4" s="1476"/>
    </row>
    <row r="5" spans="1:14" ht="12.75" customHeight="1" x14ac:dyDescent="0.3">
      <c r="A5" s="1385"/>
      <c r="B5" s="1385"/>
      <c r="C5" s="1385"/>
      <c r="D5" s="1385"/>
      <c r="E5" s="1385"/>
      <c r="F5" s="1385"/>
      <c r="G5" s="1385"/>
      <c r="H5" s="1385"/>
      <c r="I5" s="1385"/>
      <c r="J5" s="1385"/>
      <c r="K5" s="1385"/>
      <c r="L5" s="1385"/>
    </row>
    <row r="6" spans="1:14" ht="14.25" customHeight="1" x14ac:dyDescent="0.3">
      <c r="C6" s="880" t="s">
        <v>346</v>
      </c>
    </row>
    <row r="7" spans="1:14" s="880" customFormat="1" ht="16.2" thickBot="1" x14ac:dyDescent="0.35">
      <c r="A7" s="880" t="s">
        <v>344</v>
      </c>
      <c r="B7" s="880" t="s">
        <v>342</v>
      </c>
      <c r="C7" s="880" t="s">
        <v>1296</v>
      </c>
      <c r="D7" s="880" t="s">
        <v>1296</v>
      </c>
      <c r="E7" s="880" t="s">
        <v>1390</v>
      </c>
      <c r="G7" s="1479" t="s">
        <v>341</v>
      </c>
      <c r="H7" s="1479"/>
      <c r="I7" s="1479"/>
      <c r="K7" s="1479" t="s">
        <v>1201</v>
      </c>
      <c r="L7" s="1479"/>
    </row>
    <row r="8" spans="1:14" s="880" customFormat="1" ht="15.6" x14ac:dyDescent="0.3">
      <c r="B8" s="880" t="s">
        <v>343</v>
      </c>
      <c r="C8" s="880" t="s">
        <v>347</v>
      </c>
      <c r="D8" s="880" t="s">
        <v>347</v>
      </c>
      <c r="E8" s="880" t="s">
        <v>86</v>
      </c>
      <c r="G8" s="880" t="s">
        <v>86</v>
      </c>
      <c r="H8" s="880" t="s">
        <v>1090</v>
      </c>
      <c r="I8" s="880" t="s">
        <v>1091</v>
      </c>
      <c r="K8" s="880" t="s">
        <v>86</v>
      </c>
      <c r="L8" s="880" t="s">
        <v>1030</v>
      </c>
    </row>
    <row r="9" spans="1:14" s="888" customFormat="1" ht="13.8" x14ac:dyDescent="0.25">
      <c r="A9" s="888" t="s">
        <v>368</v>
      </c>
      <c r="B9" s="888" t="s">
        <v>1295</v>
      </c>
      <c r="C9" s="888" t="s">
        <v>1295</v>
      </c>
      <c r="D9" s="888" t="s">
        <v>1295</v>
      </c>
      <c r="E9" s="888" t="s">
        <v>87</v>
      </c>
      <c r="G9" s="888" t="s">
        <v>87</v>
      </c>
      <c r="H9" s="888" t="s">
        <v>1295</v>
      </c>
      <c r="I9" s="888" t="s">
        <v>1295</v>
      </c>
      <c r="K9" s="888" t="s">
        <v>87</v>
      </c>
      <c r="L9" s="888" t="s">
        <v>1295</v>
      </c>
    </row>
    <row r="10" spans="1:14" s="1417" customFormat="1" ht="4.5" customHeight="1" thickBot="1" x14ac:dyDescent="0.3">
      <c r="A10" s="1420"/>
      <c r="B10" s="1419"/>
      <c r="C10" s="1419"/>
      <c r="D10" s="1419"/>
      <c r="E10" s="1419"/>
      <c r="F10" s="888"/>
      <c r="G10" s="1419"/>
      <c r="H10" s="1419"/>
      <c r="I10" s="1419"/>
      <c r="J10" s="888"/>
      <c r="K10" s="1419"/>
      <c r="L10" s="1419"/>
    </row>
    <row r="11" spans="1:14" ht="4.5" customHeight="1" x14ac:dyDescent="0.25">
      <c r="B11" s="877"/>
      <c r="C11" s="877"/>
      <c r="D11" s="877"/>
      <c r="E11" s="877"/>
      <c r="F11" s="877"/>
      <c r="G11" s="877"/>
      <c r="H11" s="877"/>
      <c r="I11" s="877"/>
      <c r="J11" s="877"/>
      <c r="K11" s="877"/>
      <c r="L11" s="877"/>
    </row>
    <row r="12" spans="1:14" s="1400" customFormat="1" ht="13.8" x14ac:dyDescent="0.25">
      <c r="A12" s="873" t="s">
        <v>1204</v>
      </c>
      <c r="B12" s="1416">
        <v>4.7</v>
      </c>
      <c r="C12" s="1424">
        <v>2.4</v>
      </c>
      <c r="D12" s="1416">
        <v>2.2999999999999998</v>
      </c>
      <c r="E12" s="1416">
        <v>48.9</v>
      </c>
      <c r="F12" s="1416"/>
      <c r="G12" s="1423">
        <v>38.299999999999997</v>
      </c>
      <c r="H12" s="1416">
        <v>0.8</v>
      </c>
      <c r="I12" s="1416">
        <v>1</v>
      </c>
      <c r="J12" s="1416"/>
      <c r="K12" s="1416">
        <v>21.7</v>
      </c>
      <c r="L12" s="1416">
        <v>0.5</v>
      </c>
    </row>
    <row r="13" spans="1:14" s="1400" customFormat="1" ht="13.8" x14ac:dyDescent="0.25">
      <c r="A13" s="873" t="s">
        <v>1205</v>
      </c>
      <c r="B13" s="1416">
        <v>6.2</v>
      </c>
      <c r="C13" s="1424">
        <v>1.4</v>
      </c>
      <c r="D13" s="1416">
        <v>4.8</v>
      </c>
      <c r="E13" s="1416">
        <v>77.400000000000006</v>
      </c>
      <c r="F13" s="1416"/>
      <c r="G13" s="1423">
        <v>66.099999999999994</v>
      </c>
      <c r="H13" s="1416">
        <v>3.5</v>
      </c>
      <c r="I13" s="1416">
        <v>0.5</v>
      </c>
      <c r="J13" s="1416"/>
      <c r="K13" s="1416">
        <v>14.6</v>
      </c>
      <c r="L13" s="1416">
        <v>0.7</v>
      </c>
      <c r="N13" s="860"/>
    </row>
    <row r="14" spans="1:14" s="1400" customFormat="1" ht="13.8" x14ac:dyDescent="0.25">
      <c r="A14" s="873" t="s">
        <v>1206</v>
      </c>
      <c r="B14" s="1416">
        <v>5.4</v>
      </c>
      <c r="C14" s="1424">
        <v>0.7</v>
      </c>
      <c r="D14" s="1416">
        <v>4.7</v>
      </c>
      <c r="E14" s="1416">
        <v>87</v>
      </c>
      <c r="F14" s="1416"/>
      <c r="G14" s="1423">
        <v>75.900000000000006</v>
      </c>
      <c r="H14" s="1416">
        <v>3.9</v>
      </c>
      <c r="I14" s="1416">
        <v>0.2</v>
      </c>
      <c r="J14" s="1416"/>
      <c r="K14" s="1416">
        <v>12.8</v>
      </c>
      <c r="L14" s="1416">
        <v>0.6</v>
      </c>
      <c r="N14" s="860"/>
    </row>
    <row r="15" spans="1:14" s="1400" customFormat="1" ht="13.8" x14ac:dyDescent="0.25">
      <c r="A15" s="873" t="s">
        <v>1207</v>
      </c>
      <c r="B15" s="1416">
        <v>4.4000000000000004</v>
      </c>
      <c r="C15" s="1424">
        <v>0.5</v>
      </c>
      <c r="D15" s="1416">
        <v>3.9</v>
      </c>
      <c r="E15" s="1416">
        <v>88.6</v>
      </c>
      <c r="F15" s="1416"/>
      <c r="G15" s="1423">
        <v>81.8</v>
      </c>
      <c r="H15" s="1416">
        <v>3.4</v>
      </c>
      <c r="I15" s="1416" t="s">
        <v>1253</v>
      </c>
      <c r="J15" s="1416"/>
      <c r="K15" s="1416">
        <v>7.7</v>
      </c>
      <c r="L15" s="1416">
        <v>0.3</v>
      </c>
      <c r="N15" s="860"/>
    </row>
    <row r="16" spans="1:14" s="1400" customFormat="1" ht="13.8" x14ac:dyDescent="0.25">
      <c r="A16" s="873" t="s">
        <v>1208</v>
      </c>
      <c r="B16" s="1416">
        <v>4.8</v>
      </c>
      <c r="C16" s="1424">
        <v>0.5</v>
      </c>
      <c r="D16" s="1416">
        <v>4.4000000000000004</v>
      </c>
      <c r="E16" s="1416">
        <v>91.7</v>
      </c>
      <c r="F16" s="1416"/>
      <c r="G16" s="1423">
        <v>83.3</v>
      </c>
      <c r="H16" s="1416">
        <v>3.8</v>
      </c>
      <c r="I16" s="1416">
        <v>0.2</v>
      </c>
      <c r="J16" s="1416"/>
      <c r="K16" s="1416">
        <v>6.8</v>
      </c>
      <c r="L16" s="1416">
        <v>0.3</v>
      </c>
      <c r="N16" s="860"/>
    </row>
    <row r="17" spans="1:14" s="1400" customFormat="1" ht="13.8" x14ac:dyDescent="0.25">
      <c r="A17" s="873" t="s">
        <v>1209</v>
      </c>
      <c r="B17" s="1416">
        <v>4.0999999999999996</v>
      </c>
      <c r="C17" s="1424">
        <v>0.5</v>
      </c>
      <c r="D17" s="1416">
        <v>3.7</v>
      </c>
      <c r="E17" s="1416">
        <v>90.2</v>
      </c>
      <c r="F17" s="1416"/>
      <c r="G17" s="1423">
        <v>82.9</v>
      </c>
      <c r="H17" s="1416">
        <v>3.2</v>
      </c>
      <c r="I17" s="1416" t="s">
        <v>1253</v>
      </c>
      <c r="J17" s="1416"/>
      <c r="K17" s="1416">
        <v>8.1</v>
      </c>
      <c r="L17" s="1416">
        <v>0.3</v>
      </c>
      <c r="N17" s="860"/>
    </row>
    <row r="18" spans="1:14" s="1400" customFormat="1" ht="13.8" x14ac:dyDescent="0.25">
      <c r="A18" s="873" t="s">
        <v>1210</v>
      </c>
      <c r="B18" s="1416">
        <v>4.4000000000000004</v>
      </c>
      <c r="C18" s="1424">
        <v>0.4</v>
      </c>
      <c r="D18" s="1416">
        <v>4.0999999999999996</v>
      </c>
      <c r="E18" s="1416">
        <v>93.2</v>
      </c>
      <c r="F18" s="1416"/>
      <c r="G18" s="1423">
        <v>84.1</v>
      </c>
      <c r="H18" s="1416">
        <v>3.5</v>
      </c>
      <c r="I18" s="1416" t="s">
        <v>1253</v>
      </c>
      <c r="J18" s="1416"/>
      <c r="K18" s="1416">
        <v>7.3</v>
      </c>
      <c r="L18" s="1416">
        <v>0.3</v>
      </c>
      <c r="N18" s="860"/>
    </row>
    <row r="19" spans="1:14" s="1400" customFormat="1" ht="13.8" x14ac:dyDescent="0.25">
      <c r="A19" s="873" t="s">
        <v>1211</v>
      </c>
      <c r="B19" s="1416">
        <v>5.6</v>
      </c>
      <c r="C19" s="1424">
        <v>0.6</v>
      </c>
      <c r="D19" s="1416">
        <v>4.9000000000000004</v>
      </c>
      <c r="E19" s="1416">
        <v>87.5</v>
      </c>
      <c r="F19" s="1416"/>
      <c r="G19" s="1423">
        <v>80.400000000000006</v>
      </c>
      <c r="H19" s="1416">
        <v>4.3</v>
      </c>
      <c r="I19" s="1416" t="s">
        <v>1253</v>
      </c>
      <c r="J19" s="1416"/>
      <c r="K19" s="1416">
        <v>10.199999999999999</v>
      </c>
      <c r="L19" s="1416">
        <v>0.5</v>
      </c>
      <c r="N19" s="860"/>
    </row>
    <row r="20" spans="1:14" s="1400" customFormat="1" ht="13.8" x14ac:dyDescent="0.25">
      <c r="A20" s="873" t="s">
        <v>1212</v>
      </c>
      <c r="B20" s="1416">
        <v>5.7</v>
      </c>
      <c r="C20" s="1424">
        <v>1.4</v>
      </c>
      <c r="D20" s="1416">
        <v>4.4000000000000004</v>
      </c>
      <c r="E20" s="1416">
        <v>77.2</v>
      </c>
      <c r="F20" s="1416"/>
      <c r="G20" s="1423">
        <v>70.2</v>
      </c>
      <c r="H20" s="1416">
        <v>3.8</v>
      </c>
      <c r="I20" s="1416" t="s">
        <v>1253</v>
      </c>
      <c r="J20" s="1416"/>
      <c r="K20" s="1416">
        <v>9.1</v>
      </c>
      <c r="L20" s="1416">
        <v>0.4</v>
      </c>
      <c r="N20" s="860"/>
    </row>
    <row r="21" spans="1:14" s="1400" customFormat="1" ht="13.8" x14ac:dyDescent="0.25">
      <c r="A21" s="873" t="s">
        <v>1213</v>
      </c>
      <c r="B21" s="1416">
        <v>5.4</v>
      </c>
      <c r="C21" s="1424">
        <v>1.9</v>
      </c>
      <c r="D21" s="1416">
        <v>3.5</v>
      </c>
      <c r="E21" s="1416">
        <v>64.8</v>
      </c>
      <c r="F21" s="1416"/>
      <c r="G21" s="1423">
        <v>59.3</v>
      </c>
      <c r="H21" s="1416">
        <v>2.9</v>
      </c>
      <c r="I21" s="1416">
        <v>0.3</v>
      </c>
      <c r="J21" s="1416"/>
      <c r="K21" s="1416">
        <v>8.6</v>
      </c>
      <c r="L21" s="1416">
        <v>0.3</v>
      </c>
      <c r="N21" s="860"/>
    </row>
    <row r="22" spans="1:14" s="1400" customFormat="1" ht="13.8" x14ac:dyDescent="0.25">
      <c r="A22" s="873" t="s">
        <v>1214</v>
      </c>
      <c r="B22" s="1416">
        <v>14.2</v>
      </c>
      <c r="C22" s="1424">
        <v>10.5</v>
      </c>
      <c r="D22" s="1416">
        <v>3.7</v>
      </c>
      <c r="E22" s="1416">
        <v>26.1</v>
      </c>
      <c r="F22" s="1416"/>
      <c r="G22" s="1423">
        <v>23.9</v>
      </c>
      <c r="H22" s="1416">
        <v>2.5</v>
      </c>
      <c r="I22" s="1416">
        <v>0.8</v>
      </c>
      <c r="J22" s="1416"/>
      <c r="K22" s="1416">
        <v>8.1</v>
      </c>
      <c r="L22" s="1422">
        <v>0.3</v>
      </c>
      <c r="N22" s="860"/>
    </row>
    <row r="23" spans="1:14" s="1400" customFormat="1" ht="15.75" customHeight="1" x14ac:dyDescent="0.25">
      <c r="A23" s="888" t="s">
        <v>1309</v>
      </c>
      <c r="B23" s="1415">
        <v>64.900000000000006</v>
      </c>
      <c r="C23" s="1415">
        <v>20.6</v>
      </c>
      <c r="D23" s="1415">
        <v>44.4</v>
      </c>
      <c r="E23" s="1415">
        <v>68.400000000000006</v>
      </c>
      <c r="F23" s="1415"/>
      <c r="G23" s="1415">
        <v>61.2</v>
      </c>
      <c r="H23" s="1415">
        <v>35.700000000000003</v>
      </c>
      <c r="I23" s="1415">
        <v>4</v>
      </c>
      <c r="J23" s="1415"/>
      <c r="K23" s="1415">
        <v>10.4</v>
      </c>
      <c r="L23" s="1415">
        <v>4.5999999999999996</v>
      </c>
      <c r="N23" s="860"/>
    </row>
    <row r="24" spans="1:14" x14ac:dyDescent="0.25">
      <c r="N24" s="1414"/>
    </row>
    <row r="25" spans="1:14" ht="14.25" customHeight="1" x14ac:dyDescent="0.3">
      <c r="C25" s="880" t="s">
        <v>346</v>
      </c>
      <c r="N25" s="1414"/>
    </row>
    <row r="26" spans="1:14" s="880" customFormat="1" ht="16.2" thickBot="1" x14ac:dyDescent="0.35">
      <c r="A26" s="880" t="s">
        <v>345</v>
      </c>
      <c r="B26" s="880" t="s">
        <v>342</v>
      </c>
      <c r="C26" s="880" t="s">
        <v>1296</v>
      </c>
      <c r="D26" s="880" t="s">
        <v>1296</v>
      </c>
      <c r="E26" s="880" t="s">
        <v>1390</v>
      </c>
      <c r="G26" s="1479" t="s">
        <v>341</v>
      </c>
      <c r="H26" s="1479"/>
      <c r="I26" s="1479"/>
      <c r="K26" s="1479" t="s">
        <v>1201</v>
      </c>
      <c r="L26" s="1479"/>
      <c r="N26" s="1421"/>
    </row>
    <row r="27" spans="1:14" s="880" customFormat="1" ht="15.6" x14ac:dyDescent="0.3">
      <c r="B27" s="880" t="s">
        <v>343</v>
      </c>
      <c r="C27" s="880" t="s">
        <v>347</v>
      </c>
      <c r="D27" s="880" t="s">
        <v>347</v>
      </c>
      <c r="E27" s="880" t="s">
        <v>86</v>
      </c>
      <c r="G27" s="880" t="s">
        <v>86</v>
      </c>
      <c r="H27" s="880" t="s">
        <v>1090</v>
      </c>
      <c r="I27" s="880" t="s">
        <v>1091</v>
      </c>
      <c r="K27" s="880" t="s">
        <v>86</v>
      </c>
      <c r="L27" s="880" t="s">
        <v>1030</v>
      </c>
      <c r="N27" s="1421"/>
    </row>
    <row r="28" spans="1:14" s="888" customFormat="1" ht="13.8" x14ac:dyDescent="0.25">
      <c r="A28" s="888" t="s">
        <v>368</v>
      </c>
      <c r="B28" s="888" t="s">
        <v>1295</v>
      </c>
      <c r="C28" s="888" t="s">
        <v>1295</v>
      </c>
      <c r="D28" s="888" t="s">
        <v>1295</v>
      </c>
      <c r="E28" s="888" t="s">
        <v>87</v>
      </c>
      <c r="G28" s="888" t="s">
        <v>87</v>
      </c>
      <c r="H28" s="888" t="s">
        <v>1295</v>
      </c>
      <c r="I28" s="888" t="s">
        <v>1295</v>
      </c>
      <c r="K28" s="888" t="s">
        <v>87</v>
      </c>
      <c r="L28" s="888" t="s">
        <v>1295</v>
      </c>
      <c r="N28" s="1418"/>
    </row>
    <row r="29" spans="1:14" s="1417" customFormat="1" ht="4.5" customHeight="1" thickBot="1" x14ac:dyDescent="0.3">
      <c r="A29" s="1420"/>
      <c r="B29" s="1419"/>
      <c r="C29" s="1419"/>
      <c r="D29" s="1419"/>
      <c r="E29" s="1419"/>
      <c r="F29" s="888"/>
      <c r="G29" s="1419"/>
      <c r="H29" s="1419"/>
      <c r="I29" s="1419"/>
      <c r="J29" s="888"/>
      <c r="K29" s="1419"/>
      <c r="L29" s="1419"/>
      <c r="N29" s="1418"/>
    </row>
    <row r="30" spans="1:14" ht="4.5" customHeight="1" x14ac:dyDescent="0.25">
      <c r="B30" s="877"/>
      <c r="C30" s="877"/>
      <c r="D30" s="877"/>
      <c r="E30" s="877"/>
      <c r="F30" s="877"/>
      <c r="G30" s="877"/>
      <c r="H30" s="877"/>
      <c r="I30" s="877"/>
      <c r="J30" s="877"/>
      <c r="K30" s="877"/>
      <c r="L30" s="877"/>
      <c r="N30" s="1414"/>
    </row>
    <row r="31" spans="1:14" s="1400" customFormat="1" ht="13.8" x14ac:dyDescent="0.25">
      <c r="A31" s="873" t="s">
        <v>1204</v>
      </c>
      <c r="B31" s="1416">
        <v>4.5</v>
      </c>
      <c r="C31" s="1416">
        <v>2.2999999999999998</v>
      </c>
      <c r="D31" s="1416">
        <v>2.2000000000000002</v>
      </c>
      <c r="E31" s="1416">
        <v>48.9</v>
      </c>
      <c r="F31" s="1416"/>
      <c r="G31" s="1416">
        <v>40</v>
      </c>
      <c r="H31" s="1416">
        <v>0.6</v>
      </c>
      <c r="I31" s="1416">
        <v>1.3</v>
      </c>
      <c r="J31" s="1416"/>
      <c r="K31" s="1416">
        <v>18.2</v>
      </c>
      <c r="L31" s="1416">
        <v>0.4</v>
      </c>
      <c r="N31" s="860"/>
    </row>
    <row r="32" spans="1:14" s="1400" customFormat="1" ht="13.8" x14ac:dyDescent="0.25">
      <c r="A32" s="873" t="s">
        <v>1205</v>
      </c>
      <c r="B32" s="1416">
        <v>5.3</v>
      </c>
      <c r="C32" s="1416">
        <v>1.2</v>
      </c>
      <c r="D32" s="1416">
        <v>4.0999999999999996</v>
      </c>
      <c r="E32" s="1416">
        <v>77.400000000000006</v>
      </c>
      <c r="F32" s="1416"/>
      <c r="G32" s="1416">
        <v>66</v>
      </c>
      <c r="H32" s="1416">
        <v>2.4</v>
      </c>
      <c r="I32" s="1416">
        <v>1.1000000000000001</v>
      </c>
      <c r="J32" s="1416"/>
      <c r="K32" s="1416">
        <v>14.6</v>
      </c>
      <c r="L32" s="1416">
        <v>0.6</v>
      </c>
      <c r="N32" s="860"/>
    </row>
    <row r="33" spans="1:14" s="1400" customFormat="1" ht="13.8" x14ac:dyDescent="0.25">
      <c r="A33" s="873" t="s">
        <v>1206</v>
      </c>
      <c r="B33" s="1416">
        <v>4.8</v>
      </c>
      <c r="C33" s="1416">
        <v>0.9</v>
      </c>
      <c r="D33" s="1416">
        <v>4</v>
      </c>
      <c r="E33" s="1416">
        <v>83.3</v>
      </c>
      <c r="F33" s="1416"/>
      <c r="G33" s="1416">
        <v>72.900000000000006</v>
      </c>
      <c r="H33" s="1416">
        <v>3</v>
      </c>
      <c r="I33" s="1416">
        <v>0.5</v>
      </c>
      <c r="J33" s="1416"/>
      <c r="K33" s="1416">
        <v>12.5</v>
      </c>
      <c r="L33" s="1416">
        <v>0.5</v>
      </c>
      <c r="N33" s="860"/>
    </row>
    <row r="34" spans="1:14" s="1400" customFormat="1" ht="13.8" x14ac:dyDescent="0.25">
      <c r="A34" s="873" t="s">
        <v>1207</v>
      </c>
      <c r="B34" s="1416">
        <v>4.5999999999999996</v>
      </c>
      <c r="C34" s="1416">
        <v>0.7</v>
      </c>
      <c r="D34" s="1416">
        <v>3.9</v>
      </c>
      <c r="E34" s="1416">
        <v>84.8</v>
      </c>
      <c r="F34" s="1416"/>
      <c r="G34" s="1416">
        <v>78.3</v>
      </c>
      <c r="H34" s="1416">
        <v>3.1</v>
      </c>
      <c r="I34" s="1416" t="s">
        <v>1253</v>
      </c>
      <c r="J34" s="1416"/>
      <c r="K34" s="1416">
        <v>7.7</v>
      </c>
      <c r="L34" s="1416">
        <v>0.3</v>
      </c>
      <c r="N34" s="860"/>
    </row>
    <row r="35" spans="1:14" s="1400" customFormat="1" ht="13.8" x14ac:dyDescent="0.25">
      <c r="A35" s="873" t="s">
        <v>1208</v>
      </c>
      <c r="B35" s="1416">
        <v>5</v>
      </c>
      <c r="C35" s="1416">
        <v>0.6</v>
      </c>
      <c r="D35" s="1416">
        <v>4.3</v>
      </c>
      <c r="E35" s="1416">
        <v>86</v>
      </c>
      <c r="F35" s="1416"/>
      <c r="G35" s="1416">
        <v>76</v>
      </c>
      <c r="H35" s="1416">
        <v>3.1</v>
      </c>
      <c r="I35" s="1416">
        <v>0.6</v>
      </c>
      <c r="J35" s="1416"/>
      <c r="K35" s="1416">
        <v>14</v>
      </c>
      <c r="L35" s="1416">
        <v>0.6</v>
      </c>
      <c r="N35" s="860"/>
    </row>
    <row r="36" spans="1:14" s="1400" customFormat="1" ht="13.8" x14ac:dyDescent="0.25">
      <c r="A36" s="873" t="s">
        <v>1209</v>
      </c>
      <c r="B36" s="1416">
        <v>4.5999999999999996</v>
      </c>
      <c r="C36" s="1416">
        <v>0.7</v>
      </c>
      <c r="D36" s="1416">
        <v>4</v>
      </c>
      <c r="E36" s="1416">
        <v>87</v>
      </c>
      <c r="F36" s="1416"/>
      <c r="G36" s="1416">
        <v>80.400000000000006</v>
      </c>
      <c r="H36" s="1416">
        <v>3.1</v>
      </c>
      <c r="I36" s="1416" t="s">
        <v>1253</v>
      </c>
      <c r="J36" s="1416"/>
      <c r="K36" s="1416">
        <v>7.5</v>
      </c>
      <c r="L36" s="1416">
        <v>0.3</v>
      </c>
      <c r="N36" s="860"/>
    </row>
    <row r="37" spans="1:14" s="1400" customFormat="1" ht="13.8" x14ac:dyDescent="0.25">
      <c r="A37" s="873" t="s">
        <v>1210</v>
      </c>
      <c r="B37" s="1416">
        <v>5</v>
      </c>
      <c r="C37" s="1416">
        <v>0.6</v>
      </c>
      <c r="D37" s="1416">
        <v>4.4000000000000004</v>
      </c>
      <c r="E37" s="1416">
        <v>88</v>
      </c>
      <c r="F37" s="1416"/>
      <c r="G37" s="1416">
        <v>80</v>
      </c>
      <c r="H37" s="1416">
        <v>3.5</v>
      </c>
      <c r="I37" s="1416" t="s">
        <v>1253</v>
      </c>
      <c r="J37" s="1416"/>
      <c r="K37" s="1416">
        <v>6.8</v>
      </c>
      <c r="L37" s="1416">
        <v>0.3</v>
      </c>
      <c r="N37" s="860"/>
    </row>
    <row r="38" spans="1:14" s="1400" customFormat="1" ht="13.8" x14ac:dyDescent="0.25">
      <c r="A38" s="873" t="s">
        <v>1211</v>
      </c>
      <c r="B38" s="1416">
        <v>5.4</v>
      </c>
      <c r="C38" s="1416">
        <v>0.6</v>
      </c>
      <c r="D38" s="1416">
        <v>4.7</v>
      </c>
      <c r="E38" s="1416">
        <v>87</v>
      </c>
      <c r="F38" s="1416"/>
      <c r="G38" s="1416">
        <v>81.5</v>
      </c>
      <c r="H38" s="1416">
        <v>3.8</v>
      </c>
      <c r="I38" s="1416" t="s">
        <v>1253</v>
      </c>
      <c r="J38" s="1416"/>
      <c r="K38" s="1416">
        <v>8.5</v>
      </c>
      <c r="L38" s="1416">
        <v>0.4</v>
      </c>
      <c r="N38" s="860"/>
    </row>
    <row r="39" spans="1:14" s="1400" customFormat="1" ht="13.8" x14ac:dyDescent="0.25">
      <c r="A39" s="873" t="s">
        <v>1212</v>
      </c>
      <c r="B39" s="1416">
        <v>6.1</v>
      </c>
      <c r="C39" s="1416">
        <v>1.6</v>
      </c>
      <c r="D39" s="1416">
        <v>4.5</v>
      </c>
      <c r="E39" s="1416">
        <v>73.8</v>
      </c>
      <c r="F39" s="1416"/>
      <c r="G39" s="1416">
        <v>68.900000000000006</v>
      </c>
      <c r="H39" s="1416">
        <v>3.5</v>
      </c>
      <c r="I39" s="1416" t="s">
        <v>1253</v>
      </c>
      <c r="J39" s="1416"/>
      <c r="K39" s="1416">
        <v>6.7</v>
      </c>
      <c r="L39" s="1416">
        <v>0.3</v>
      </c>
      <c r="N39" s="860"/>
    </row>
    <row r="40" spans="1:14" s="1400" customFormat="1" ht="13.8" x14ac:dyDescent="0.25">
      <c r="A40" s="873" t="s">
        <v>1213</v>
      </c>
      <c r="B40" s="1416">
        <v>5.8</v>
      </c>
      <c r="C40" s="1416">
        <v>2.7</v>
      </c>
      <c r="D40" s="1416">
        <v>3.2</v>
      </c>
      <c r="E40" s="1416">
        <v>55.2</v>
      </c>
      <c r="F40" s="1416"/>
      <c r="G40" s="1416">
        <v>48.3</v>
      </c>
      <c r="H40" s="1416">
        <v>2.2000000000000002</v>
      </c>
      <c r="I40" s="1416">
        <v>0.6</v>
      </c>
      <c r="J40" s="1416"/>
      <c r="K40" s="1416">
        <v>12.5</v>
      </c>
      <c r="L40" s="1416">
        <v>0.4</v>
      </c>
      <c r="N40" s="860"/>
    </row>
    <row r="41" spans="1:14" s="1400" customFormat="1" ht="13.8" x14ac:dyDescent="0.25">
      <c r="A41" s="873" t="s">
        <v>1214</v>
      </c>
      <c r="B41" s="1416">
        <v>16.3</v>
      </c>
      <c r="C41" s="1416">
        <v>14.4</v>
      </c>
      <c r="D41" s="1416">
        <v>1.9</v>
      </c>
      <c r="E41" s="1416">
        <v>11.7</v>
      </c>
      <c r="F41" s="1416"/>
      <c r="G41" s="1416">
        <v>9.8000000000000007</v>
      </c>
      <c r="H41" s="1416">
        <v>0.8</v>
      </c>
      <c r="I41" s="1416">
        <v>0.8</v>
      </c>
      <c r="J41" s="1416"/>
      <c r="K41" s="1416">
        <v>15.8</v>
      </c>
      <c r="L41" s="1416">
        <v>0.3</v>
      </c>
      <c r="N41" s="860"/>
    </row>
    <row r="42" spans="1:14" s="1400" customFormat="1" ht="15.75" customHeight="1" x14ac:dyDescent="0.25">
      <c r="A42" s="888" t="s">
        <v>1309</v>
      </c>
      <c r="B42" s="1415">
        <v>67.5</v>
      </c>
      <c r="C42" s="1415">
        <v>26.3</v>
      </c>
      <c r="D42" s="1415">
        <v>41.2</v>
      </c>
      <c r="E42" s="1415">
        <v>61</v>
      </c>
      <c r="F42" s="1415"/>
      <c r="G42" s="1415">
        <v>54.7</v>
      </c>
      <c r="H42" s="1415">
        <v>29.2</v>
      </c>
      <c r="I42" s="1415">
        <v>7.7</v>
      </c>
      <c r="J42" s="1415"/>
      <c r="K42" s="1415">
        <v>10.4</v>
      </c>
      <c r="L42" s="1415">
        <v>4.3</v>
      </c>
      <c r="N42" s="860"/>
    </row>
    <row r="43" spans="1:14" x14ac:dyDescent="0.25">
      <c r="N43" s="1414"/>
    </row>
    <row r="44" spans="1:14" ht="14.25" customHeight="1" x14ac:dyDescent="0.3">
      <c r="C44" s="880" t="s">
        <v>346</v>
      </c>
      <c r="N44" s="1414"/>
    </row>
    <row r="45" spans="1:14" s="880" customFormat="1" ht="16.2" thickBot="1" x14ac:dyDescent="0.35">
      <c r="A45" s="880" t="s">
        <v>1165</v>
      </c>
      <c r="B45" s="880" t="s">
        <v>342</v>
      </c>
      <c r="C45" s="880" t="s">
        <v>1296</v>
      </c>
      <c r="D45" s="880" t="s">
        <v>1296</v>
      </c>
      <c r="E45" s="880" t="s">
        <v>1390</v>
      </c>
      <c r="G45" s="1479" t="s">
        <v>341</v>
      </c>
      <c r="H45" s="1479"/>
      <c r="I45" s="1479"/>
      <c r="K45" s="1479" t="s">
        <v>1201</v>
      </c>
      <c r="L45" s="1479"/>
      <c r="N45" s="1421"/>
    </row>
    <row r="46" spans="1:14" s="880" customFormat="1" ht="15.6" x14ac:dyDescent="0.3">
      <c r="B46" s="880" t="s">
        <v>343</v>
      </c>
      <c r="C46" s="880" t="s">
        <v>347</v>
      </c>
      <c r="D46" s="880" t="s">
        <v>347</v>
      </c>
      <c r="E46" s="880" t="s">
        <v>86</v>
      </c>
      <c r="G46" s="880" t="s">
        <v>86</v>
      </c>
      <c r="H46" s="880" t="s">
        <v>1090</v>
      </c>
      <c r="I46" s="880" t="s">
        <v>1091</v>
      </c>
      <c r="K46" s="880" t="s">
        <v>86</v>
      </c>
      <c r="L46" s="880" t="s">
        <v>1030</v>
      </c>
      <c r="N46" s="1421"/>
    </row>
    <row r="47" spans="1:14" s="888" customFormat="1" ht="13.8" x14ac:dyDescent="0.25">
      <c r="A47" s="888" t="s">
        <v>368</v>
      </c>
      <c r="B47" s="888" t="s">
        <v>1295</v>
      </c>
      <c r="C47" s="888" t="s">
        <v>1295</v>
      </c>
      <c r="D47" s="888" t="s">
        <v>1295</v>
      </c>
      <c r="E47" s="888" t="s">
        <v>87</v>
      </c>
      <c r="G47" s="888" t="s">
        <v>87</v>
      </c>
      <c r="H47" s="888" t="s">
        <v>1295</v>
      </c>
      <c r="I47" s="888" t="s">
        <v>1295</v>
      </c>
      <c r="K47" s="888" t="s">
        <v>87</v>
      </c>
      <c r="L47" s="888" t="s">
        <v>1295</v>
      </c>
      <c r="N47" s="1418"/>
    </row>
    <row r="48" spans="1:14" s="1417" customFormat="1" ht="4.5" customHeight="1" thickBot="1" x14ac:dyDescent="0.3">
      <c r="A48" s="1420"/>
      <c r="B48" s="1419"/>
      <c r="C48" s="1419"/>
      <c r="D48" s="1419"/>
      <c r="E48" s="1419"/>
      <c r="F48" s="888"/>
      <c r="G48" s="1419"/>
      <c r="H48" s="1419"/>
      <c r="I48" s="1419"/>
      <c r="J48" s="888"/>
      <c r="K48" s="1419"/>
      <c r="L48" s="1419"/>
      <c r="N48" s="1418"/>
    </row>
    <row r="49" spans="1:14" ht="4.5" customHeight="1" x14ac:dyDescent="0.25">
      <c r="B49" s="877"/>
      <c r="C49" s="877"/>
      <c r="D49" s="877"/>
      <c r="E49" s="877"/>
      <c r="F49" s="877"/>
      <c r="G49" s="877"/>
      <c r="H49" s="877"/>
      <c r="I49" s="877"/>
      <c r="J49" s="877"/>
      <c r="K49" s="877"/>
      <c r="L49" s="877"/>
      <c r="N49" s="1414"/>
    </row>
    <row r="50" spans="1:14" s="1400" customFormat="1" ht="13.8" x14ac:dyDescent="0.25">
      <c r="A50" s="873" t="s">
        <v>1204</v>
      </c>
      <c r="B50" s="1416">
        <v>9.1999999999999993</v>
      </c>
      <c r="C50" s="1416">
        <v>4.7</v>
      </c>
      <c r="D50" s="1416">
        <v>4.5</v>
      </c>
      <c r="E50" s="1416">
        <v>48.9</v>
      </c>
      <c r="F50" s="1416"/>
      <c r="G50" s="1416">
        <v>39.1</v>
      </c>
      <c r="H50" s="1416">
        <v>1.4</v>
      </c>
      <c r="I50" s="1416">
        <v>2.2999999999999998</v>
      </c>
      <c r="J50" s="1416"/>
      <c r="K50" s="1416">
        <v>20</v>
      </c>
      <c r="L50" s="1416">
        <v>0.9</v>
      </c>
      <c r="N50" s="860"/>
    </row>
    <row r="51" spans="1:14" s="1400" customFormat="1" ht="13.8" x14ac:dyDescent="0.25">
      <c r="A51" s="873" t="s">
        <v>1205</v>
      </c>
      <c r="B51" s="1416">
        <v>11.4</v>
      </c>
      <c r="C51" s="1416">
        <v>2.6</v>
      </c>
      <c r="D51" s="1416">
        <v>8.9</v>
      </c>
      <c r="E51" s="1416">
        <v>78.099999999999994</v>
      </c>
      <c r="F51" s="1416"/>
      <c r="G51" s="1416">
        <v>65.8</v>
      </c>
      <c r="H51" s="1416">
        <v>5.9</v>
      </c>
      <c r="I51" s="1416">
        <v>1.6</v>
      </c>
      <c r="J51" s="1416"/>
      <c r="K51" s="1416">
        <v>14.6</v>
      </c>
      <c r="L51" s="1416">
        <v>1.3</v>
      </c>
      <c r="N51" s="860"/>
    </row>
    <row r="52" spans="1:14" s="1400" customFormat="1" ht="13.8" x14ac:dyDescent="0.25">
      <c r="A52" s="873" t="s">
        <v>1206</v>
      </c>
      <c r="B52" s="1416">
        <v>10.199999999999999</v>
      </c>
      <c r="C52" s="1416">
        <v>1.5</v>
      </c>
      <c r="D52" s="1416">
        <v>8.6999999999999993</v>
      </c>
      <c r="E52" s="1416">
        <v>85.3</v>
      </c>
      <c r="F52" s="1416"/>
      <c r="G52" s="1416">
        <v>74.5</v>
      </c>
      <c r="H52" s="1416">
        <v>6.9</v>
      </c>
      <c r="I52" s="1416">
        <v>0.7</v>
      </c>
      <c r="J52" s="1416"/>
      <c r="K52" s="1416">
        <v>12.6</v>
      </c>
      <c r="L52" s="1416">
        <v>1.1000000000000001</v>
      </c>
      <c r="N52" s="860"/>
    </row>
    <row r="53" spans="1:14" s="1400" customFormat="1" ht="13.8" x14ac:dyDescent="0.25">
      <c r="A53" s="873" t="s">
        <v>1207</v>
      </c>
      <c r="B53" s="1416">
        <v>9</v>
      </c>
      <c r="C53" s="1416">
        <v>1.2</v>
      </c>
      <c r="D53" s="1416">
        <v>7.8</v>
      </c>
      <c r="E53" s="1416">
        <v>86.7</v>
      </c>
      <c r="F53" s="1416"/>
      <c r="G53" s="1416">
        <v>80</v>
      </c>
      <c r="H53" s="1416">
        <v>6.5</v>
      </c>
      <c r="I53" s="1416">
        <v>0.7</v>
      </c>
      <c r="J53" s="1416"/>
      <c r="K53" s="1416">
        <v>7.7</v>
      </c>
      <c r="L53" s="1416">
        <v>0.6</v>
      </c>
      <c r="N53" s="860"/>
    </row>
    <row r="54" spans="1:14" s="1400" customFormat="1" ht="13.8" x14ac:dyDescent="0.25">
      <c r="A54" s="873" t="s">
        <v>1208</v>
      </c>
      <c r="B54" s="1416">
        <v>9.8000000000000007</v>
      </c>
      <c r="C54" s="1416">
        <v>1.1000000000000001</v>
      </c>
      <c r="D54" s="1416">
        <v>8.6999999999999993</v>
      </c>
      <c r="E54" s="1416">
        <v>88.8</v>
      </c>
      <c r="F54" s="1416"/>
      <c r="G54" s="1416">
        <v>79.599999999999994</v>
      </c>
      <c r="H54" s="1416">
        <v>6.9</v>
      </c>
      <c r="I54" s="1416">
        <v>0.9</v>
      </c>
      <c r="J54" s="1416"/>
      <c r="K54" s="1416">
        <v>10.3</v>
      </c>
      <c r="L54" s="1416">
        <v>0.9</v>
      </c>
      <c r="N54" s="860"/>
    </row>
    <row r="55" spans="1:14" s="1400" customFormat="1" ht="13.8" x14ac:dyDescent="0.25">
      <c r="A55" s="873" t="s">
        <v>1209</v>
      </c>
      <c r="B55" s="1416">
        <v>8.8000000000000007</v>
      </c>
      <c r="C55" s="1416">
        <v>1.2</v>
      </c>
      <c r="D55" s="1416">
        <v>7.6</v>
      </c>
      <c r="E55" s="1416">
        <v>86.4</v>
      </c>
      <c r="F55" s="1416"/>
      <c r="G55" s="1416">
        <v>80.7</v>
      </c>
      <c r="H55" s="1416">
        <v>6.3</v>
      </c>
      <c r="I55" s="1416">
        <v>0.7</v>
      </c>
      <c r="J55" s="1416"/>
      <c r="K55" s="1416">
        <v>7.9</v>
      </c>
      <c r="L55" s="1416">
        <v>0.6</v>
      </c>
      <c r="N55" s="860"/>
    </row>
    <row r="56" spans="1:14" s="1400" customFormat="1" ht="13.8" x14ac:dyDescent="0.25">
      <c r="A56" s="873" t="s">
        <v>1210</v>
      </c>
      <c r="B56" s="1416">
        <v>9.4</v>
      </c>
      <c r="C56" s="1416">
        <v>1</v>
      </c>
      <c r="D56" s="1416">
        <v>8.4</v>
      </c>
      <c r="E56" s="1416">
        <v>89.4</v>
      </c>
      <c r="F56" s="1416"/>
      <c r="G56" s="1416">
        <v>83</v>
      </c>
      <c r="H56" s="1416">
        <v>7</v>
      </c>
      <c r="I56" s="1416">
        <v>0.7</v>
      </c>
      <c r="J56" s="1416"/>
      <c r="K56" s="1416">
        <v>8.3000000000000007</v>
      </c>
      <c r="L56" s="1416">
        <v>0.7</v>
      </c>
    </row>
    <row r="57" spans="1:14" s="1400" customFormat="1" ht="13.8" x14ac:dyDescent="0.25">
      <c r="A57" s="873" t="s">
        <v>1211</v>
      </c>
      <c r="B57" s="1416">
        <v>10.9</v>
      </c>
      <c r="C57" s="1416">
        <v>1.3</v>
      </c>
      <c r="D57" s="1416">
        <v>9.6999999999999993</v>
      </c>
      <c r="E57" s="1416">
        <v>89</v>
      </c>
      <c r="F57" s="1416"/>
      <c r="G57" s="1416">
        <v>80.7</v>
      </c>
      <c r="H57" s="1416">
        <v>8.1</v>
      </c>
      <c r="I57" s="1416">
        <v>0.7</v>
      </c>
      <c r="J57" s="1416"/>
      <c r="K57" s="1416">
        <v>8.1999999999999993</v>
      </c>
      <c r="L57" s="1416">
        <v>0.8</v>
      </c>
    </row>
    <row r="58" spans="1:14" s="1400" customFormat="1" ht="13.8" x14ac:dyDescent="0.25">
      <c r="A58" s="873" t="s">
        <v>1212</v>
      </c>
      <c r="B58" s="1416">
        <v>11.8</v>
      </c>
      <c r="C58" s="1416">
        <v>2.9</v>
      </c>
      <c r="D58" s="1416">
        <v>8.9</v>
      </c>
      <c r="E58" s="1416">
        <v>75.400000000000006</v>
      </c>
      <c r="F58" s="1416"/>
      <c r="G58" s="1416">
        <v>69.5</v>
      </c>
      <c r="H58" s="1416">
        <v>7.3</v>
      </c>
      <c r="I58" s="1416">
        <v>0.9</v>
      </c>
      <c r="J58" s="1416"/>
      <c r="K58" s="1416">
        <v>7.9</v>
      </c>
      <c r="L58" s="1416">
        <v>0.7</v>
      </c>
    </row>
    <row r="59" spans="1:14" s="1400" customFormat="1" ht="13.8" x14ac:dyDescent="0.25">
      <c r="A59" s="873" t="s">
        <v>1213</v>
      </c>
      <c r="B59" s="1416">
        <v>11.2</v>
      </c>
      <c r="C59" s="1416">
        <v>4.5</v>
      </c>
      <c r="D59" s="1416">
        <v>6.7</v>
      </c>
      <c r="E59" s="1416">
        <v>59.8</v>
      </c>
      <c r="F59" s="1416"/>
      <c r="G59" s="1416">
        <v>53.6</v>
      </c>
      <c r="H59" s="1416">
        <v>5.0999999999999996</v>
      </c>
      <c r="I59" s="1416">
        <v>0.9</v>
      </c>
      <c r="J59" s="1416"/>
      <c r="K59" s="1416">
        <v>10.4</v>
      </c>
      <c r="L59" s="1416">
        <v>0.7</v>
      </c>
    </row>
    <row r="60" spans="1:14" s="1400" customFormat="1" ht="13.8" x14ac:dyDescent="0.25">
      <c r="A60" s="873" t="s">
        <v>1214</v>
      </c>
      <c r="B60" s="1416">
        <v>30.5</v>
      </c>
      <c r="C60" s="1416">
        <v>24.9</v>
      </c>
      <c r="D60" s="1416">
        <v>5.6</v>
      </c>
      <c r="E60" s="1416">
        <v>18.399999999999999</v>
      </c>
      <c r="F60" s="1416"/>
      <c r="G60" s="1416">
        <v>16.399999999999999</v>
      </c>
      <c r="H60" s="1416">
        <v>3.3</v>
      </c>
      <c r="I60" s="1416">
        <v>1.7</v>
      </c>
      <c r="J60" s="1416"/>
      <c r="K60" s="1416">
        <v>10.7</v>
      </c>
      <c r="L60" s="1416">
        <v>0.6</v>
      </c>
    </row>
    <row r="61" spans="1:14" s="1400" customFormat="1" ht="13.8" x14ac:dyDescent="0.25">
      <c r="A61" s="888" t="s">
        <v>1309</v>
      </c>
      <c r="B61" s="1415">
        <v>132.4</v>
      </c>
      <c r="C61" s="1415">
        <v>46.8</v>
      </c>
      <c r="D61" s="1415">
        <v>85.6</v>
      </c>
      <c r="E61" s="1415">
        <v>64.7</v>
      </c>
      <c r="F61" s="1415"/>
      <c r="G61" s="1415">
        <v>57.9</v>
      </c>
      <c r="H61" s="1415">
        <v>64.900000000000006</v>
      </c>
      <c r="I61" s="1415">
        <v>11.8</v>
      </c>
      <c r="J61" s="1415"/>
      <c r="K61" s="1415">
        <v>10.4</v>
      </c>
      <c r="L61" s="1415">
        <v>8.9</v>
      </c>
    </row>
    <row r="62" spans="1:14" s="1400" customFormat="1" ht="13.8" x14ac:dyDescent="0.25">
      <c r="A62" s="888"/>
      <c r="B62" s="1415"/>
      <c r="C62" s="1415"/>
      <c r="D62" s="1415"/>
      <c r="E62" s="1415"/>
      <c r="F62" s="1415"/>
      <c r="G62" s="1415"/>
      <c r="H62" s="1415"/>
      <c r="I62" s="1415"/>
      <c r="J62" s="1415"/>
      <c r="K62" s="1415"/>
      <c r="L62" s="1415"/>
    </row>
    <row r="63" spans="1:14" ht="13.8" x14ac:dyDescent="0.25">
      <c r="A63" s="860"/>
    </row>
    <row r="64" spans="1:14" ht="13.8" x14ac:dyDescent="0.25">
      <c r="A64" s="860"/>
    </row>
    <row r="65" spans="1:12" ht="13.8" x14ac:dyDescent="0.25">
      <c r="A65" s="860" t="s">
        <v>268</v>
      </c>
      <c r="B65" s="860"/>
    </row>
    <row r="66" spans="1:12" x14ac:dyDescent="0.25">
      <c r="B66" s="1414"/>
    </row>
    <row r="67" spans="1:12" ht="13.5" customHeight="1" x14ac:dyDescent="0.25">
      <c r="A67" s="860" t="s">
        <v>2320</v>
      </c>
    </row>
    <row r="69" spans="1:12" ht="13.8" x14ac:dyDescent="0.25">
      <c r="A69" s="1478" t="s">
        <v>2319</v>
      </c>
      <c r="B69" s="1478"/>
      <c r="C69" s="1478"/>
      <c r="D69" s="1478"/>
      <c r="E69" s="1478"/>
      <c r="F69" s="1478"/>
      <c r="G69" s="1478"/>
      <c r="H69" s="1478"/>
      <c r="I69" s="1478"/>
      <c r="J69" s="1478"/>
      <c r="K69" s="1478"/>
      <c r="L69" s="1478"/>
    </row>
  </sheetData>
  <mergeCells count="10">
    <mergeCell ref="G45:I45"/>
    <mergeCell ref="K45:L45"/>
    <mergeCell ref="A69:L69"/>
    <mergeCell ref="A1:L1"/>
    <mergeCell ref="A3:L3"/>
    <mergeCell ref="A4:L4"/>
    <mergeCell ref="G7:I7"/>
    <mergeCell ref="K7:L7"/>
    <mergeCell ref="G26:I26"/>
    <mergeCell ref="K26:L26"/>
  </mergeCells>
  <hyperlinks>
    <hyperlink ref="A69:L69" r:id="rId1" display="Source: Statistics Canada. Table 14-10-0018-01 Labour force characteristics by sex and detailed age group, annual" xr:uid="{123FD264-D7F3-4817-8D2E-4E0B73435892}"/>
  </hyperlinks>
  <printOptions horizontalCentered="1"/>
  <pageMargins left="0.74803149606299202" right="0.74803149606299202" top="0.98425196850393704" bottom="0.98425196850393704" header="0.511811023622047" footer="0.511811023622047"/>
  <pageSetup scale="72" firstPageNumber="27" orientation="portrait" useFirstPageNumber="1" r:id="rId2"/>
  <headerFooter alignWithMargins="0"/>
  <legacyDrawingHF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7AD87-E36C-4293-A974-4644D7F83BAB}">
  <sheetPr>
    <tabColor indexed="47"/>
    <pageSetUpPr fitToPage="1"/>
  </sheetPr>
  <dimension ref="A1:L60"/>
  <sheetViews>
    <sheetView zoomScaleNormal="100" workbookViewId="0">
      <selection sqref="A1:I1"/>
    </sheetView>
  </sheetViews>
  <sheetFormatPr defaultColWidth="9.109375" defaultRowHeight="13.2" x14ac:dyDescent="0.25"/>
  <cols>
    <col min="1" max="1" width="36.5546875" style="857" customWidth="1"/>
    <col min="2" max="6" width="9.109375" style="857"/>
    <col min="7" max="7" width="9.33203125" style="857" customWidth="1"/>
    <col min="8" max="16384" width="9.109375" style="857"/>
  </cols>
  <sheetData>
    <row r="1" spans="1:10" ht="17.399999999999999" x14ac:dyDescent="0.3">
      <c r="A1" s="1475" t="s">
        <v>249</v>
      </c>
      <c r="B1" s="1475"/>
      <c r="C1" s="1475"/>
      <c r="D1" s="1475"/>
      <c r="E1" s="1475"/>
      <c r="F1" s="1475"/>
      <c r="G1" s="1475"/>
      <c r="H1" s="1475"/>
      <c r="I1" s="1475"/>
      <c r="J1" s="890"/>
    </row>
    <row r="2" spans="1:10" ht="18" customHeight="1" x14ac:dyDescent="0.25">
      <c r="A2" s="1414"/>
      <c r="B2" s="1414"/>
      <c r="C2" s="1414"/>
      <c r="D2" s="1414"/>
      <c r="E2" s="1414"/>
      <c r="F2" s="1414"/>
      <c r="G2" s="1414"/>
      <c r="H2" s="1414"/>
      <c r="I2" s="1414"/>
      <c r="J2" s="1414"/>
    </row>
    <row r="3" spans="1:10" ht="17.399999999999999" x14ac:dyDescent="0.3">
      <c r="A3" s="1476" t="s">
        <v>2439</v>
      </c>
      <c r="B3" s="1476"/>
      <c r="C3" s="1476"/>
      <c r="D3" s="1476"/>
      <c r="E3" s="1476"/>
      <c r="F3" s="1476"/>
      <c r="G3" s="1476"/>
      <c r="H3" s="1476"/>
      <c r="I3" s="1476"/>
      <c r="J3" s="890"/>
    </row>
    <row r="4" spans="1:10" ht="17.399999999999999" x14ac:dyDescent="0.3">
      <c r="A4" s="1476" t="s">
        <v>440</v>
      </c>
      <c r="B4" s="1476"/>
      <c r="C4" s="1476"/>
      <c r="D4" s="1476"/>
      <c r="E4" s="1476"/>
      <c r="F4" s="1476"/>
      <c r="G4" s="1476"/>
      <c r="H4" s="1476"/>
      <c r="I4" s="1476"/>
      <c r="J4" s="890"/>
    </row>
    <row r="5" spans="1:10" ht="17.399999999999999" x14ac:dyDescent="0.3">
      <c r="A5" s="1476" t="s">
        <v>536</v>
      </c>
      <c r="B5" s="1476"/>
      <c r="C5" s="1476"/>
      <c r="D5" s="1476"/>
      <c r="E5" s="1476"/>
      <c r="F5" s="1476"/>
      <c r="G5" s="1476"/>
      <c r="H5" s="1476"/>
      <c r="I5" s="1476"/>
      <c r="J5" s="890"/>
    </row>
    <row r="6" spans="1:10" ht="12" customHeight="1" x14ac:dyDescent="0.3">
      <c r="A6" s="1385"/>
      <c r="B6" s="1385"/>
      <c r="C6" s="1385"/>
      <c r="D6" s="1385"/>
      <c r="E6" s="1385"/>
      <c r="F6" s="1385"/>
      <c r="G6" s="1385"/>
      <c r="H6" s="1385"/>
      <c r="I6" s="1385"/>
      <c r="J6" s="1385"/>
    </row>
    <row r="7" spans="1:10" x14ac:dyDescent="0.25">
      <c r="A7" s="1414"/>
      <c r="B7" s="1414"/>
      <c r="C7" s="1414"/>
      <c r="D7" s="1414"/>
      <c r="E7" s="1414"/>
      <c r="F7" s="1414"/>
      <c r="G7" s="877"/>
      <c r="H7" s="877"/>
      <c r="I7" s="877"/>
      <c r="J7" s="877"/>
    </row>
    <row r="8" spans="1:10" ht="15.6" x14ac:dyDescent="0.3">
      <c r="A8" s="1421" t="s">
        <v>885</v>
      </c>
      <c r="B8" s="881">
        <v>2013</v>
      </c>
      <c r="C8" s="881">
        <v>2014</v>
      </c>
      <c r="D8" s="881">
        <v>2015</v>
      </c>
      <c r="E8" s="881">
        <v>2016</v>
      </c>
      <c r="F8" s="881">
        <v>2017</v>
      </c>
      <c r="G8" s="881">
        <v>2018</v>
      </c>
      <c r="H8" s="881">
        <v>2019</v>
      </c>
      <c r="I8" s="881">
        <v>2020</v>
      </c>
    </row>
    <row r="9" spans="1:10" ht="4.5" customHeight="1" thickBot="1" x14ac:dyDescent="0.3">
      <c r="A9" s="1434"/>
      <c r="B9" s="879"/>
      <c r="C9" s="879"/>
      <c r="D9" s="879"/>
      <c r="E9" s="879"/>
      <c r="F9" s="879"/>
      <c r="G9" s="879"/>
      <c r="H9" s="879"/>
      <c r="I9" s="879"/>
    </row>
    <row r="10" spans="1:10" ht="4.5" customHeight="1" x14ac:dyDescent="0.25">
      <c r="A10" s="1414"/>
    </row>
    <row r="11" spans="1:10" ht="13.8" x14ac:dyDescent="0.25">
      <c r="A11" s="1418" t="s">
        <v>1019</v>
      </c>
      <c r="B11" s="1433">
        <v>82.9</v>
      </c>
      <c r="C11" s="1433">
        <v>81.599999999999994</v>
      </c>
      <c r="D11" s="1433">
        <v>80.7</v>
      </c>
      <c r="E11" s="1433">
        <v>79.7</v>
      </c>
      <c r="F11" s="1433">
        <v>81.599999999999994</v>
      </c>
      <c r="G11" s="1433">
        <v>84.7</v>
      </c>
      <c r="H11" s="1433">
        <v>86.8</v>
      </c>
      <c r="I11" s="1433">
        <v>85.6</v>
      </c>
    </row>
    <row r="12" spans="1:10" ht="13.8" x14ac:dyDescent="0.25">
      <c r="A12" s="860" t="s">
        <v>1020</v>
      </c>
      <c r="B12" s="1402">
        <v>2.4</v>
      </c>
      <c r="C12" s="1402">
        <v>2.2999999999999998</v>
      </c>
      <c r="D12" s="1402">
        <v>1.9</v>
      </c>
      <c r="E12" s="1402">
        <v>1.8</v>
      </c>
      <c r="F12" s="1402">
        <v>1.9</v>
      </c>
      <c r="G12" s="1402">
        <v>1.9</v>
      </c>
      <c r="H12" s="1402">
        <v>2.1</v>
      </c>
      <c r="I12" s="1402">
        <v>1.4</v>
      </c>
    </row>
    <row r="13" spans="1:10" ht="13.8" x14ac:dyDescent="0.25">
      <c r="A13" s="860" t="s">
        <v>1021</v>
      </c>
      <c r="B13" s="1402">
        <v>10.4</v>
      </c>
      <c r="C13" s="1402">
        <v>9.5</v>
      </c>
      <c r="D13" s="1402">
        <v>9.5</v>
      </c>
      <c r="E13" s="1402">
        <v>8.1999999999999993</v>
      </c>
      <c r="F13" s="1402">
        <v>8</v>
      </c>
      <c r="G13" s="1402">
        <v>8.6999999999999993</v>
      </c>
      <c r="H13" s="1402">
        <v>8.4</v>
      </c>
      <c r="I13" s="1402">
        <v>7.3</v>
      </c>
    </row>
    <row r="14" spans="1:10" ht="13.8" x14ac:dyDescent="0.25">
      <c r="A14" s="860" t="s">
        <v>753</v>
      </c>
      <c r="B14" s="1402">
        <v>17.3</v>
      </c>
      <c r="C14" s="1402">
        <v>17.8</v>
      </c>
      <c r="D14" s="1402">
        <v>18.3</v>
      </c>
      <c r="E14" s="1402">
        <v>17.8</v>
      </c>
      <c r="F14" s="1402">
        <v>16.899999999999999</v>
      </c>
      <c r="G14" s="1402">
        <v>17.5</v>
      </c>
      <c r="H14" s="1402">
        <v>19.5</v>
      </c>
      <c r="I14" s="1402">
        <v>17.8</v>
      </c>
    </row>
    <row r="15" spans="1:10" ht="13.8" x14ac:dyDescent="0.25">
      <c r="A15" s="860" t="s">
        <v>754</v>
      </c>
      <c r="B15" s="1402">
        <v>6</v>
      </c>
      <c r="C15" s="1402">
        <v>6</v>
      </c>
      <c r="D15" s="1402">
        <v>4.9000000000000004</v>
      </c>
      <c r="E15" s="1402">
        <v>4.2</v>
      </c>
      <c r="F15" s="1402">
        <v>4.4000000000000004</v>
      </c>
      <c r="G15" s="1402">
        <v>5.4</v>
      </c>
      <c r="H15" s="1402">
        <v>4.3</v>
      </c>
      <c r="I15" s="1402">
        <v>3.9</v>
      </c>
    </row>
    <row r="16" spans="1:10" ht="13.8" x14ac:dyDescent="0.25">
      <c r="A16" s="860" t="s">
        <v>884</v>
      </c>
      <c r="B16" s="1402">
        <v>29.9</v>
      </c>
      <c r="C16" s="1402">
        <v>28.7</v>
      </c>
      <c r="D16" s="1402">
        <v>28.1</v>
      </c>
      <c r="E16" s="1402">
        <v>28.5</v>
      </c>
      <c r="F16" s="1402">
        <v>29.9</v>
      </c>
      <c r="G16" s="1402">
        <v>30.6</v>
      </c>
      <c r="H16" s="1402">
        <v>32.1</v>
      </c>
      <c r="I16" s="1402">
        <v>32.1</v>
      </c>
    </row>
    <row r="17" spans="1:12" ht="13.8" x14ac:dyDescent="0.25">
      <c r="A17" s="860" t="s">
        <v>85</v>
      </c>
      <c r="B17" s="1402">
        <v>16.899999999999999</v>
      </c>
      <c r="C17" s="1402">
        <v>17.3</v>
      </c>
      <c r="D17" s="1402">
        <v>18.100000000000001</v>
      </c>
      <c r="E17" s="1402">
        <v>19.100000000000001</v>
      </c>
      <c r="F17" s="1402">
        <v>20.399999999999999</v>
      </c>
      <c r="G17" s="1402">
        <v>20.5</v>
      </c>
      <c r="H17" s="1402">
        <v>20.3</v>
      </c>
      <c r="I17" s="1402">
        <v>23</v>
      </c>
      <c r="J17" s="1432"/>
      <c r="K17" s="1432"/>
      <c r="L17" s="1432"/>
    </row>
    <row r="18" spans="1:12" x14ac:dyDescent="0.25">
      <c r="A18" s="1431" t="s">
        <v>755</v>
      </c>
      <c r="B18" s="1430">
        <v>12.1</v>
      </c>
      <c r="C18" s="1430">
        <v>12</v>
      </c>
      <c r="D18" s="1430">
        <v>13.1</v>
      </c>
      <c r="E18" s="1430">
        <v>13.2</v>
      </c>
      <c r="F18" s="1430">
        <v>14.1</v>
      </c>
      <c r="G18" s="1430">
        <v>14.1</v>
      </c>
      <c r="H18" s="1430">
        <v>14.4</v>
      </c>
      <c r="I18" s="1430">
        <v>15.5</v>
      </c>
    </row>
    <row r="19" spans="1:12" x14ac:dyDescent="0.25">
      <c r="A19" s="1431" t="s">
        <v>883</v>
      </c>
      <c r="B19" s="1430">
        <v>4.8</v>
      </c>
      <c r="C19" s="1430">
        <v>5.3</v>
      </c>
      <c r="D19" s="1430">
        <v>5</v>
      </c>
      <c r="E19" s="1430">
        <v>5.8</v>
      </c>
      <c r="F19" s="1430">
        <v>6.3</v>
      </c>
      <c r="G19" s="1430">
        <v>6.4</v>
      </c>
      <c r="H19" s="1430">
        <v>5.9</v>
      </c>
      <c r="I19" s="1430">
        <v>7.5</v>
      </c>
    </row>
    <row r="20" spans="1:12" ht="12.75" customHeight="1" x14ac:dyDescent="0.25">
      <c r="A20" s="860"/>
      <c r="B20" s="860"/>
      <c r="C20" s="860"/>
      <c r="D20" s="860"/>
      <c r="E20" s="860"/>
      <c r="F20" s="860"/>
      <c r="G20" s="873"/>
      <c r="H20" s="873"/>
      <c r="I20" s="873"/>
      <c r="J20" s="873"/>
    </row>
    <row r="21" spans="1:12" ht="12.75" customHeight="1" x14ac:dyDescent="0.25">
      <c r="A21" s="860"/>
      <c r="B21" s="860"/>
      <c r="C21" s="860"/>
      <c r="D21" s="860"/>
      <c r="E21" s="860"/>
      <c r="F21" s="860"/>
      <c r="G21" s="873"/>
      <c r="H21" s="873"/>
      <c r="I21" s="873"/>
      <c r="J21" s="873"/>
    </row>
    <row r="22" spans="1:12" ht="12.75" customHeight="1" x14ac:dyDescent="0.25">
      <c r="A22" s="860"/>
      <c r="B22" s="860"/>
      <c r="C22" s="860"/>
      <c r="D22" s="860"/>
      <c r="E22" s="860"/>
      <c r="F22" s="860"/>
      <c r="G22" s="873"/>
      <c r="H22" s="873"/>
      <c r="I22" s="873"/>
      <c r="J22" s="873"/>
    </row>
    <row r="23" spans="1:12" ht="29.25" customHeight="1" x14ac:dyDescent="0.25">
      <c r="A23" s="1473" t="s">
        <v>2162</v>
      </c>
      <c r="B23" s="1473"/>
      <c r="C23" s="1473"/>
      <c r="D23" s="1473"/>
      <c r="E23" s="1473"/>
      <c r="F23" s="1473"/>
      <c r="G23" s="1473"/>
      <c r="H23" s="1473"/>
      <c r="I23" s="1473"/>
      <c r="J23" s="873"/>
    </row>
    <row r="24" spans="1:12" ht="13.8" x14ac:dyDescent="0.25">
      <c r="A24" s="860" t="s">
        <v>1421</v>
      </c>
    </row>
    <row r="25" spans="1:12" ht="17.399999999999999" x14ac:dyDescent="0.3">
      <c r="A25" s="1475" t="s">
        <v>251</v>
      </c>
      <c r="B25" s="1475"/>
      <c r="C25" s="1475"/>
      <c r="D25" s="1475"/>
      <c r="E25" s="1475"/>
      <c r="F25" s="1475"/>
      <c r="G25" s="1475"/>
      <c r="H25" s="1475"/>
      <c r="I25" s="1475"/>
    </row>
    <row r="26" spans="1:12" ht="17.399999999999999" x14ac:dyDescent="0.3">
      <c r="A26" s="890"/>
      <c r="B26" s="890"/>
      <c r="C26" s="890"/>
      <c r="D26" s="890"/>
      <c r="E26" s="890"/>
      <c r="F26" s="890"/>
      <c r="G26" s="890"/>
      <c r="H26" s="890"/>
    </row>
    <row r="27" spans="1:12" ht="17.399999999999999" x14ac:dyDescent="0.3">
      <c r="A27" s="1476" t="s">
        <v>2450</v>
      </c>
      <c r="B27" s="1476"/>
      <c r="C27" s="1476"/>
      <c r="D27" s="1476"/>
      <c r="E27" s="1476"/>
      <c r="F27" s="1476"/>
      <c r="G27" s="1476"/>
      <c r="H27" s="1476"/>
      <c r="I27" s="1476"/>
    </row>
    <row r="28" spans="1:12" ht="17.399999999999999" x14ac:dyDescent="0.3">
      <c r="A28" s="1476" t="s">
        <v>1496</v>
      </c>
      <c r="B28" s="1476"/>
      <c r="C28" s="1476"/>
      <c r="D28" s="1476"/>
      <c r="E28" s="1476"/>
      <c r="F28" s="1476"/>
      <c r="G28" s="1476"/>
      <c r="H28" s="1476"/>
      <c r="I28" s="1476"/>
    </row>
    <row r="29" spans="1:12" ht="17.399999999999999" x14ac:dyDescent="0.3">
      <c r="A29" s="1476" t="s">
        <v>440</v>
      </c>
      <c r="B29" s="1476"/>
      <c r="C29" s="1476"/>
      <c r="D29" s="1476"/>
      <c r="E29" s="1476"/>
      <c r="F29" s="1476"/>
      <c r="G29" s="1476"/>
      <c r="H29" s="1476"/>
      <c r="I29" s="1476"/>
    </row>
    <row r="30" spans="1:12" ht="17.399999999999999" x14ac:dyDescent="0.3">
      <c r="A30" s="890"/>
      <c r="B30" s="890"/>
      <c r="C30" s="890"/>
      <c r="D30" s="890"/>
      <c r="E30" s="890"/>
      <c r="F30" s="890"/>
      <c r="G30" s="890"/>
      <c r="H30" s="890"/>
    </row>
    <row r="31" spans="1:12" ht="18" x14ac:dyDescent="0.3">
      <c r="A31" s="1409" t="s">
        <v>1123</v>
      </c>
      <c r="B31" s="1409"/>
      <c r="C31" s="881">
        <v>2014</v>
      </c>
      <c r="D31" s="881">
        <v>2015</v>
      </c>
      <c r="E31" s="881">
        <v>2016</v>
      </c>
      <c r="F31" s="881">
        <v>2017</v>
      </c>
      <c r="G31" s="881">
        <v>2018</v>
      </c>
      <c r="H31" s="881">
        <v>2019</v>
      </c>
      <c r="I31" s="881" t="s">
        <v>2449</v>
      </c>
    </row>
    <row r="32" spans="1:12" ht="16.2" thickBot="1" x14ac:dyDescent="0.35">
      <c r="A32" s="1413"/>
      <c r="B32" s="1413"/>
      <c r="C32" s="1413"/>
      <c r="D32" s="1413"/>
      <c r="E32" s="1413"/>
      <c r="F32" s="1413"/>
      <c r="G32" s="1413"/>
      <c r="H32" s="1413"/>
      <c r="I32" s="1413"/>
    </row>
    <row r="33" spans="1:9" ht="15.6" x14ac:dyDescent="0.3">
      <c r="A33" s="1409"/>
      <c r="B33" s="1409"/>
    </row>
    <row r="34" spans="1:9" ht="13.8" x14ac:dyDescent="0.25">
      <c r="A34" s="872" t="s">
        <v>1497</v>
      </c>
      <c r="B34" s="872"/>
      <c r="C34" s="1429">
        <v>62707</v>
      </c>
      <c r="D34" s="1429">
        <v>62682.166666666664</v>
      </c>
      <c r="E34" s="1429">
        <v>63474.583333333336</v>
      </c>
      <c r="F34" s="1429">
        <v>65912.833333333328</v>
      </c>
      <c r="G34" s="1429">
        <v>66923.333333333328</v>
      </c>
      <c r="H34" s="1429">
        <v>69315.083333333328</v>
      </c>
      <c r="I34" s="1429">
        <v>64996.583333333336</v>
      </c>
    </row>
    <row r="35" spans="1:9" x14ac:dyDescent="0.25">
      <c r="A35" s="863" t="s">
        <v>1381</v>
      </c>
      <c r="B35" s="1395"/>
      <c r="C35" s="1412">
        <v>5.3157559005700961E-4</v>
      </c>
      <c r="D35" s="1412">
        <f t="shared" ref="D35:I35" si="0">(D34/C34-1)*100</f>
        <v>-3.9602170943175974E-2</v>
      </c>
      <c r="E35" s="1412">
        <f t="shared" si="0"/>
        <v>1.264181997537861</v>
      </c>
      <c r="F35" s="1412">
        <f t="shared" si="0"/>
        <v>3.8413013082664316</v>
      </c>
      <c r="G35" s="1412">
        <f t="shared" si="0"/>
        <v>1.5330853627391727</v>
      </c>
      <c r="H35" s="1412">
        <f t="shared" si="0"/>
        <v>3.5738656173731176</v>
      </c>
      <c r="I35" s="1412">
        <f t="shared" si="0"/>
        <v>-6.2302457016931045</v>
      </c>
    </row>
    <row r="36" spans="1:9" ht="13.8" x14ac:dyDescent="0.25">
      <c r="A36" s="863"/>
      <c r="B36" s="1395"/>
      <c r="C36" s="858"/>
      <c r="D36" s="858"/>
      <c r="E36" s="858"/>
      <c r="F36" s="858"/>
      <c r="G36" s="858"/>
      <c r="H36" s="858"/>
      <c r="I36" s="858"/>
    </row>
    <row r="37" spans="1:9" ht="13.8" x14ac:dyDescent="0.25">
      <c r="A37" s="858" t="s">
        <v>1498</v>
      </c>
      <c r="B37" s="858"/>
      <c r="C37" s="1429">
        <v>8501.25</v>
      </c>
      <c r="D37" s="1429">
        <v>8732.9090909090901</v>
      </c>
      <c r="E37" s="1429">
        <v>8894.5833333333339</v>
      </c>
      <c r="F37" s="1429">
        <v>9433.5833333333339</v>
      </c>
      <c r="G37" s="1429">
        <v>9740.5</v>
      </c>
      <c r="H37" s="1429">
        <v>10081.583333333334</v>
      </c>
      <c r="I37" s="1429">
        <v>9701</v>
      </c>
    </row>
    <row r="38" spans="1:9" ht="13.8" x14ac:dyDescent="0.25">
      <c r="A38" s="1427" t="s">
        <v>1260</v>
      </c>
      <c r="B38" s="858"/>
      <c r="C38" s="1426">
        <v>3468.25</v>
      </c>
      <c r="D38" s="1426">
        <v>3369.9166666666665</v>
      </c>
      <c r="E38" s="1426">
        <v>3493.0833333333335</v>
      </c>
      <c r="F38" s="1426">
        <v>3742.5</v>
      </c>
      <c r="G38" s="1426">
        <v>3906.9166666666665</v>
      </c>
      <c r="H38" s="1426">
        <v>4124.833333333333</v>
      </c>
      <c r="I38" s="1426">
        <v>4050.3333333333335</v>
      </c>
    </row>
    <row r="39" spans="1:9" ht="13.8" x14ac:dyDescent="0.25">
      <c r="A39" s="1427" t="s">
        <v>1499</v>
      </c>
      <c r="B39" s="858"/>
      <c r="C39" s="1426">
        <v>4566.166666666667</v>
      </c>
      <c r="D39" s="1426">
        <v>4803</v>
      </c>
      <c r="E39" s="1426">
        <v>4809.333333333333</v>
      </c>
      <c r="F39" s="1426">
        <v>5123.416666666667</v>
      </c>
      <c r="G39" s="1426">
        <v>5258.833333333333</v>
      </c>
      <c r="H39" s="1426">
        <v>5373.25</v>
      </c>
      <c r="I39" s="1426">
        <v>5139.75</v>
      </c>
    </row>
    <row r="40" spans="1:9" ht="13.8" x14ac:dyDescent="0.25">
      <c r="A40" s="858" t="s">
        <v>1500</v>
      </c>
      <c r="B40" s="858"/>
      <c r="C40" s="1429">
        <v>53456.583333333336</v>
      </c>
      <c r="D40" s="1429">
        <v>53162.833333333336</v>
      </c>
      <c r="E40" s="1429">
        <v>53397.666666666664</v>
      </c>
      <c r="F40" s="1429">
        <v>55266.5</v>
      </c>
      <c r="G40" s="1429">
        <v>55945.333333333336</v>
      </c>
      <c r="H40" s="1429">
        <v>57879.416666666664</v>
      </c>
      <c r="I40" s="1429">
        <v>54206.416666666664</v>
      </c>
    </row>
    <row r="41" spans="1:9" ht="13.8" x14ac:dyDescent="0.25">
      <c r="A41" s="1427" t="s">
        <v>1501</v>
      </c>
      <c r="B41" s="858"/>
      <c r="C41" s="1428">
        <v>10846.416666666666</v>
      </c>
      <c r="D41" s="1428">
        <v>10651.333333333334</v>
      </c>
      <c r="E41" s="1428">
        <v>10708.416666666666</v>
      </c>
      <c r="F41" s="1428">
        <v>11225</v>
      </c>
      <c r="G41" s="1428">
        <v>11282.666666666666</v>
      </c>
      <c r="H41" s="1428">
        <v>11505.666666666666</v>
      </c>
      <c r="I41" s="1428">
        <v>10813.25</v>
      </c>
    </row>
    <row r="42" spans="1:9" ht="13.8" x14ac:dyDescent="0.25">
      <c r="A42" s="1427" t="s">
        <v>1502</v>
      </c>
      <c r="B42" s="858"/>
      <c r="C42" s="1426">
        <v>2515</v>
      </c>
      <c r="D42" s="1426">
        <v>2575.25</v>
      </c>
      <c r="E42" s="1426">
        <v>2638.0833333333335</v>
      </c>
      <c r="F42" s="1426">
        <v>2653.75</v>
      </c>
      <c r="G42" s="1426">
        <v>2719.1666666666665</v>
      </c>
      <c r="H42" s="1426">
        <v>2902</v>
      </c>
      <c r="I42" s="1426">
        <v>2864.9166666666665</v>
      </c>
    </row>
    <row r="43" spans="1:9" ht="13.8" x14ac:dyDescent="0.25">
      <c r="A43" s="1427" t="s">
        <v>1514</v>
      </c>
      <c r="B43" s="858"/>
      <c r="C43" s="1426">
        <v>1133.5833333333333</v>
      </c>
      <c r="D43" s="1426">
        <v>1173.1666666666667</v>
      </c>
      <c r="E43" s="1426">
        <v>1058</v>
      </c>
      <c r="F43" s="1426">
        <v>957.66666666666663</v>
      </c>
      <c r="G43" s="1426">
        <v>887.33333333333337</v>
      </c>
      <c r="H43" s="1426">
        <v>856.25</v>
      </c>
      <c r="I43" s="1426">
        <v>750.41666666666663</v>
      </c>
    </row>
    <row r="44" spans="1:9" ht="13.8" x14ac:dyDescent="0.25">
      <c r="A44" s="1427" t="s">
        <v>1503</v>
      </c>
      <c r="B44" s="858"/>
      <c r="C44" s="1426">
        <v>1830</v>
      </c>
      <c r="D44" s="1426">
        <v>1838.0833333333333</v>
      </c>
      <c r="E44" s="1426">
        <v>1855.75</v>
      </c>
      <c r="F44" s="1426">
        <v>1901.3333333333333</v>
      </c>
      <c r="G44" s="1426">
        <v>1794.9166666666667</v>
      </c>
      <c r="H44" s="1426">
        <v>1793.5</v>
      </c>
      <c r="I44" s="1426">
        <v>1745.6666666666667</v>
      </c>
    </row>
    <row r="45" spans="1:9" ht="13.8" x14ac:dyDescent="0.25">
      <c r="A45" s="1427" t="s">
        <v>1504</v>
      </c>
      <c r="B45" s="858"/>
      <c r="C45" s="1426">
        <v>780.75</v>
      </c>
      <c r="D45" s="1426">
        <v>757.91666666666663</v>
      </c>
      <c r="E45" s="1426">
        <v>780.5</v>
      </c>
      <c r="F45" s="1426">
        <v>858.83333333333337</v>
      </c>
      <c r="G45" s="1426">
        <v>807.41666666666663</v>
      </c>
      <c r="H45" s="1426">
        <v>789.41666666666663</v>
      </c>
      <c r="I45" s="1426">
        <v>741.58333333333337</v>
      </c>
    </row>
    <row r="46" spans="1:9" ht="13.8" x14ac:dyDescent="0.25">
      <c r="A46" s="1427" t="s">
        <v>1505</v>
      </c>
      <c r="B46" s="858"/>
      <c r="C46" s="1426">
        <v>2033.6666666666667</v>
      </c>
      <c r="D46" s="1426">
        <v>1916</v>
      </c>
      <c r="E46" s="1426">
        <v>1823.3333333333333</v>
      </c>
      <c r="F46" s="1426">
        <v>1933.5833333333333</v>
      </c>
      <c r="G46" s="1426">
        <v>2000.5</v>
      </c>
      <c r="H46" s="1426">
        <v>2270.0833333333335</v>
      </c>
      <c r="I46" s="1426">
        <v>2353.3333333333335</v>
      </c>
    </row>
    <row r="47" spans="1:9" ht="13.8" x14ac:dyDescent="0.25">
      <c r="A47" s="1427" t="s">
        <v>1506</v>
      </c>
      <c r="B47" s="858"/>
      <c r="C47" s="1426">
        <v>233.41666666666666</v>
      </c>
      <c r="D47" s="1426">
        <v>231.83333333333334</v>
      </c>
      <c r="E47" s="1426">
        <v>130.72727272727272</v>
      </c>
      <c r="F47" s="1426">
        <v>146</v>
      </c>
      <c r="G47" s="1426">
        <v>137.9</v>
      </c>
      <c r="H47" s="1426">
        <v>131.69999999999999</v>
      </c>
      <c r="I47" s="1426">
        <v>135.41666666666666</v>
      </c>
    </row>
    <row r="48" spans="1:9" ht="13.8" x14ac:dyDescent="0.25">
      <c r="A48" s="1427" t="s">
        <v>1507</v>
      </c>
      <c r="B48" s="858"/>
      <c r="C48" s="1426">
        <v>4010.9166666666665</v>
      </c>
      <c r="D48" s="1426">
        <v>3648.75</v>
      </c>
      <c r="E48" s="1426">
        <v>3511.4166666666665</v>
      </c>
      <c r="F48" s="1426">
        <v>3597.75</v>
      </c>
      <c r="G48" s="1426">
        <v>4028</v>
      </c>
      <c r="H48" s="1426">
        <v>4213.75</v>
      </c>
      <c r="I48" s="1426">
        <v>3681.5833333333335</v>
      </c>
    </row>
    <row r="49" spans="1:9" ht="13.8" x14ac:dyDescent="0.25">
      <c r="A49" s="1427" t="s">
        <v>1508</v>
      </c>
      <c r="B49" s="858"/>
      <c r="C49" s="1426">
        <v>5107.583333333333</v>
      </c>
      <c r="D49" s="1426">
        <v>4912.75</v>
      </c>
      <c r="E49" s="1426">
        <v>5006.666666666667</v>
      </c>
      <c r="F49" s="1426">
        <v>5133.916666666667</v>
      </c>
      <c r="G49" s="1426">
        <v>5208.5</v>
      </c>
      <c r="H49" s="1426">
        <v>5466.333333333333</v>
      </c>
      <c r="I49" s="1426">
        <v>5347.333333333333</v>
      </c>
    </row>
    <row r="50" spans="1:9" ht="13.8" x14ac:dyDescent="0.25">
      <c r="A50" s="1427" t="s">
        <v>1509</v>
      </c>
      <c r="B50" s="858"/>
      <c r="C50" s="1426">
        <v>8792.8333333333339</v>
      </c>
      <c r="D50" s="1426">
        <v>9066.0833333333339</v>
      </c>
      <c r="E50" s="1426">
        <v>9397.5833333333339</v>
      </c>
      <c r="F50" s="1426">
        <v>9572.3333333333339</v>
      </c>
      <c r="G50" s="1426">
        <v>9852.5833333333339</v>
      </c>
      <c r="H50" s="1426">
        <v>10278.25</v>
      </c>
      <c r="I50" s="1426">
        <v>9469.8333333333339</v>
      </c>
    </row>
    <row r="51" spans="1:9" ht="13.8" x14ac:dyDescent="0.25">
      <c r="A51" s="1427" t="s">
        <v>1510</v>
      </c>
      <c r="B51" s="858"/>
      <c r="C51" s="1426">
        <v>906.91666666666663</v>
      </c>
      <c r="D51" s="1426">
        <v>998.75</v>
      </c>
      <c r="E51" s="1426">
        <v>954.41666666666663</v>
      </c>
      <c r="F51" s="1426">
        <v>1118.8333333333333</v>
      </c>
      <c r="G51" s="1426">
        <v>1160</v>
      </c>
      <c r="H51" s="1426">
        <v>1135.6666666666667</v>
      </c>
      <c r="I51" s="1426">
        <v>906.75</v>
      </c>
    </row>
    <row r="52" spans="1:9" ht="13.8" x14ac:dyDescent="0.25">
      <c r="A52" s="1427" t="s">
        <v>1511</v>
      </c>
      <c r="B52" s="858"/>
      <c r="C52" s="1426">
        <v>5759.333333333333</v>
      </c>
      <c r="D52" s="1426">
        <v>5975.416666666667</v>
      </c>
      <c r="E52" s="1426">
        <v>5907.666666666667</v>
      </c>
      <c r="F52" s="1426">
        <v>6470.833333333333</v>
      </c>
      <c r="G52" s="1426">
        <v>6166</v>
      </c>
      <c r="H52" s="1426">
        <v>6111.416666666667</v>
      </c>
      <c r="I52" s="1426">
        <v>4623.083333333333</v>
      </c>
    </row>
    <row r="53" spans="1:9" ht="13.8" x14ac:dyDescent="0.25">
      <c r="A53" s="1427" t="s">
        <v>1512</v>
      </c>
      <c r="B53" s="858"/>
      <c r="C53" s="1426">
        <v>1987.1666666666667</v>
      </c>
      <c r="D53" s="1426">
        <v>1967.5833333333333</v>
      </c>
      <c r="E53" s="1426">
        <v>1989.9166666666667</v>
      </c>
      <c r="F53" s="1426">
        <v>2033.75</v>
      </c>
      <c r="G53" s="1426">
        <v>1992.5833333333333</v>
      </c>
      <c r="H53" s="1426">
        <v>2103.5833333333335</v>
      </c>
      <c r="I53" s="1426">
        <v>1873.5833333333333</v>
      </c>
    </row>
    <row r="54" spans="1:9" ht="13.8" x14ac:dyDescent="0.25">
      <c r="A54" s="1427" t="s">
        <v>1513</v>
      </c>
      <c r="B54" s="858"/>
      <c r="C54" s="1426">
        <v>7518.583333333333</v>
      </c>
      <c r="D54" s="1426">
        <v>7450</v>
      </c>
      <c r="E54" s="1426">
        <v>7633.583333333333</v>
      </c>
      <c r="F54" s="1426">
        <v>7665</v>
      </c>
      <c r="G54" s="1426">
        <v>7908.666666666667</v>
      </c>
      <c r="H54" s="1426">
        <v>8331.75</v>
      </c>
      <c r="I54" s="1426">
        <v>8899.75</v>
      </c>
    </row>
    <row r="55" spans="1:9" ht="13.8" x14ac:dyDescent="0.25">
      <c r="A55" s="1427"/>
      <c r="B55" s="858"/>
      <c r="C55" s="858"/>
      <c r="D55" s="1426"/>
      <c r="E55" s="1426"/>
      <c r="F55" s="1426"/>
      <c r="G55" s="1426"/>
      <c r="H55" s="1033"/>
      <c r="I55" s="1033"/>
    </row>
    <row r="56" spans="1:9" ht="28.5" customHeight="1" x14ac:dyDescent="0.25">
      <c r="A56" s="1473" t="s">
        <v>2160</v>
      </c>
      <c r="B56" s="1473"/>
      <c r="C56" s="1473"/>
      <c r="D56" s="1473"/>
      <c r="E56" s="1473"/>
      <c r="F56" s="1473"/>
      <c r="G56" s="1473"/>
      <c r="H56" s="1473"/>
      <c r="I56" s="1473"/>
    </row>
    <row r="58" spans="1:9" ht="78" customHeight="1" x14ac:dyDescent="0.25">
      <c r="A58" s="1480" t="s">
        <v>2626</v>
      </c>
      <c r="B58" s="1480"/>
      <c r="C58" s="1480"/>
      <c r="D58" s="1480"/>
      <c r="E58" s="1480"/>
      <c r="F58" s="1480"/>
      <c r="G58" s="1480"/>
      <c r="H58" s="1480"/>
      <c r="I58" s="1480"/>
    </row>
    <row r="60" spans="1:9" ht="13.8" x14ac:dyDescent="0.25">
      <c r="A60" s="858" t="s">
        <v>1326</v>
      </c>
    </row>
  </sheetData>
  <mergeCells count="11">
    <mergeCell ref="A58:I58"/>
    <mergeCell ref="A56:I56"/>
    <mergeCell ref="A25:I25"/>
    <mergeCell ref="A1:I1"/>
    <mergeCell ref="A3:I3"/>
    <mergeCell ref="A4:I4"/>
    <mergeCell ref="A5:I5"/>
    <mergeCell ref="A23:I23"/>
    <mergeCell ref="A27:I27"/>
    <mergeCell ref="A28:I28"/>
    <mergeCell ref="A29:I29"/>
  </mergeCells>
  <hyperlinks>
    <hyperlink ref="A23:I23" r:id="rId1" display="Source: Statistics Canada. Table 14-10-0020-01 Unemployment rate, participation rate and employment rate by educational attainment, annual (x 1,000)" xr:uid="{9B72BC0A-76DF-4976-8171-D9D41CAA220F}"/>
    <hyperlink ref="A56:I56" r:id="rId2" display="Source: Statistics Canada. Table 281-0063 - Employment and average weekly earnings including overtime (SEPH), seasonally adjusted, for all employees by industries classified using the North American Industry Classification System (NAICS), monthly (persons" xr:uid="{22363CBA-6F61-4E89-853F-5C3F889AE53D}"/>
  </hyperlinks>
  <printOptions horizontalCentered="1"/>
  <pageMargins left="0.74803149606299202" right="0.74803149606299202" top="0.98425196850393704" bottom="0.98425196850393704" header="0.511811023622047" footer="0.511811023622047"/>
  <pageSetup scale="73" firstPageNumber="27" orientation="portrait" useFirstPageNumber="1" r:id="rId3"/>
  <headerFooter alignWithMargins="0"/>
  <legacyDrawingHF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BD6AAF-CB16-44DC-BA96-3A8EB1FC9827}">
  <sheetPr>
    <tabColor theme="9" tint="0.59999389629810485"/>
    <pageSetUpPr fitToPage="1"/>
  </sheetPr>
  <dimension ref="A1:K74"/>
  <sheetViews>
    <sheetView zoomScaleNormal="100" workbookViewId="0">
      <selection sqref="A1:J1"/>
    </sheetView>
  </sheetViews>
  <sheetFormatPr defaultColWidth="9.109375" defaultRowHeight="13.2" x14ac:dyDescent="0.25"/>
  <cols>
    <col min="1" max="1" width="57" style="857" customWidth="1"/>
    <col min="2" max="3" width="9.44140625" style="857" bestFit="1" customWidth="1"/>
    <col min="4" max="4" width="9.33203125" style="857" bestFit="1" customWidth="1"/>
    <col min="5" max="8" width="9.44140625" style="857" bestFit="1" customWidth="1"/>
    <col min="9" max="9" width="9.33203125" style="857" bestFit="1" customWidth="1"/>
    <col min="10" max="10" width="9.44140625" style="857" bestFit="1" customWidth="1"/>
    <col min="11" max="16384" width="9.109375" style="857"/>
  </cols>
  <sheetData>
    <row r="1" spans="1:11" ht="17.399999999999999" x14ac:dyDescent="0.3">
      <c r="A1" s="1475" t="s">
        <v>1169</v>
      </c>
      <c r="B1" s="1475"/>
      <c r="C1" s="1475"/>
      <c r="D1" s="1475"/>
      <c r="E1" s="1475"/>
      <c r="F1" s="1475"/>
      <c r="G1" s="1475"/>
      <c r="H1" s="1475"/>
      <c r="I1" s="1475"/>
      <c r="J1" s="1475"/>
      <c r="K1" s="890"/>
    </row>
    <row r="2" spans="1:11" ht="17.399999999999999" x14ac:dyDescent="0.3">
      <c r="A2" s="1411"/>
      <c r="B2" s="1411"/>
      <c r="C2" s="1410"/>
      <c r="D2" s="1410"/>
      <c r="E2" s="1410"/>
      <c r="F2" s="1410"/>
      <c r="G2" s="1410"/>
      <c r="H2" s="1410"/>
      <c r="I2" s="1410"/>
    </row>
    <row r="3" spans="1:11" ht="17.399999999999999" x14ac:dyDescent="0.3">
      <c r="A3" s="1476" t="s">
        <v>1719</v>
      </c>
      <c r="B3" s="1476"/>
      <c r="C3" s="1476"/>
      <c r="D3" s="1476"/>
      <c r="E3" s="1476"/>
      <c r="F3" s="1476"/>
      <c r="G3" s="1476"/>
      <c r="H3" s="1476"/>
      <c r="I3" s="1476"/>
      <c r="J3" s="1476"/>
      <c r="K3" s="890"/>
    </row>
    <row r="4" spans="1:11" ht="17.399999999999999" x14ac:dyDescent="0.3">
      <c r="A4" s="1476" t="s">
        <v>440</v>
      </c>
      <c r="B4" s="1476"/>
      <c r="C4" s="1476"/>
      <c r="D4" s="1476"/>
      <c r="E4" s="1476"/>
      <c r="F4" s="1476"/>
      <c r="G4" s="1476"/>
      <c r="H4" s="1476"/>
      <c r="I4" s="1476"/>
      <c r="J4" s="1476"/>
      <c r="K4" s="890"/>
    </row>
    <row r="5" spans="1:11" ht="17.399999999999999" x14ac:dyDescent="0.3">
      <c r="A5" s="1476"/>
      <c r="B5" s="1476"/>
      <c r="C5" s="1476"/>
      <c r="D5" s="1476"/>
      <c r="E5" s="1476"/>
      <c r="F5" s="1476"/>
      <c r="G5" s="1476"/>
      <c r="H5" s="1476"/>
      <c r="I5" s="1476"/>
    </row>
    <row r="6" spans="1:11" ht="17.399999999999999" x14ac:dyDescent="0.3">
      <c r="A6" s="1476" t="s">
        <v>2441</v>
      </c>
      <c r="B6" s="1476"/>
      <c r="C6" s="1476"/>
      <c r="D6" s="1476"/>
      <c r="E6" s="1476"/>
      <c r="F6" s="1476"/>
      <c r="G6" s="1476"/>
      <c r="H6" s="1476"/>
      <c r="I6" s="1476"/>
      <c r="J6" s="1476"/>
      <c r="K6" s="890"/>
    </row>
    <row r="8" spans="1:11" ht="13.8" x14ac:dyDescent="0.25">
      <c r="A8" s="858"/>
      <c r="B8" s="888">
        <v>2012</v>
      </c>
      <c r="C8" s="888">
        <v>2013</v>
      </c>
      <c r="D8" s="888">
        <v>2014</v>
      </c>
      <c r="E8" s="888">
        <v>2015</v>
      </c>
      <c r="F8" s="888">
        <v>2016</v>
      </c>
      <c r="G8" s="888">
        <v>2017</v>
      </c>
      <c r="H8" s="888">
        <v>2018</v>
      </c>
      <c r="I8" s="888">
        <v>2019</v>
      </c>
      <c r="J8" s="888">
        <v>2020</v>
      </c>
    </row>
    <row r="9" spans="1:11" ht="3" customHeight="1" thickBot="1" x14ac:dyDescent="0.3">
      <c r="A9" s="858"/>
      <c r="B9" s="888"/>
      <c r="C9" s="888"/>
      <c r="D9" s="888"/>
      <c r="E9" s="888"/>
      <c r="F9" s="888"/>
      <c r="G9" s="888"/>
      <c r="H9" s="888"/>
      <c r="I9" s="888"/>
      <c r="J9" s="888"/>
    </row>
    <row r="10" spans="1:11" ht="3.75" customHeight="1" x14ac:dyDescent="0.25">
      <c r="A10" s="1446"/>
      <c r="B10" s="1436"/>
      <c r="C10" s="1436"/>
      <c r="D10" s="1436"/>
      <c r="E10" s="1436"/>
      <c r="F10" s="1436"/>
      <c r="G10" s="1436"/>
      <c r="H10" s="1436"/>
      <c r="I10" s="1436"/>
      <c r="J10" s="1436"/>
    </row>
    <row r="11" spans="1:11" ht="13.8" x14ac:dyDescent="0.25">
      <c r="A11" s="858" t="s">
        <v>1374</v>
      </c>
      <c r="B11" s="1429">
        <v>2310</v>
      </c>
      <c r="C11" s="1429">
        <v>2325</v>
      </c>
      <c r="D11" s="1429">
        <v>3044</v>
      </c>
      <c r="E11" s="1429">
        <v>815</v>
      </c>
      <c r="F11" s="1429">
        <v>792</v>
      </c>
      <c r="G11" s="1429">
        <v>795</v>
      </c>
      <c r="H11" s="1429">
        <v>815</v>
      </c>
      <c r="I11" s="1429">
        <v>850</v>
      </c>
      <c r="J11" s="1429">
        <v>809</v>
      </c>
    </row>
    <row r="12" spans="1:11" ht="13.8" x14ac:dyDescent="0.25">
      <c r="A12" s="858" t="s">
        <v>1703</v>
      </c>
      <c r="B12" s="1429">
        <v>5</v>
      </c>
      <c r="C12" s="1429">
        <v>6</v>
      </c>
      <c r="D12" s="1429">
        <v>14</v>
      </c>
      <c r="E12" s="1429">
        <v>11</v>
      </c>
      <c r="F12" s="1429">
        <v>13</v>
      </c>
      <c r="G12" s="1429">
        <v>14</v>
      </c>
      <c r="H12" s="1429">
        <v>10</v>
      </c>
      <c r="I12" s="1429">
        <v>12</v>
      </c>
      <c r="J12" s="1429">
        <v>7</v>
      </c>
    </row>
    <row r="13" spans="1:11" ht="13.8" x14ac:dyDescent="0.25">
      <c r="A13" s="858" t="s">
        <v>1259</v>
      </c>
      <c r="B13" s="1429">
        <v>14</v>
      </c>
      <c r="C13" s="1429">
        <v>12</v>
      </c>
      <c r="D13" s="1429">
        <v>10</v>
      </c>
      <c r="E13" s="1429">
        <v>10</v>
      </c>
      <c r="F13" s="1429">
        <v>11</v>
      </c>
      <c r="G13" s="1429">
        <v>11</v>
      </c>
      <c r="H13" s="1429">
        <v>11</v>
      </c>
      <c r="I13" s="1429">
        <v>11</v>
      </c>
      <c r="J13" s="1429">
        <v>11</v>
      </c>
    </row>
    <row r="14" spans="1:11" ht="13.8" x14ac:dyDescent="0.25">
      <c r="A14" s="858" t="s">
        <v>764</v>
      </c>
      <c r="B14" s="1429">
        <v>1115</v>
      </c>
      <c r="C14" s="1429">
        <v>1179</v>
      </c>
      <c r="D14" s="1429">
        <v>1310</v>
      </c>
      <c r="E14" s="1429">
        <v>657</v>
      </c>
      <c r="F14" s="1429">
        <v>689</v>
      </c>
      <c r="G14" s="1429">
        <v>691</v>
      </c>
      <c r="H14" s="1429">
        <v>694</v>
      </c>
      <c r="I14" s="1429">
        <v>706</v>
      </c>
      <c r="J14" s="1429">
        <v>729</v>
      </c>
    </row>
    <row r="15" spans="1:11" ht="13.8" x14ac:dyDescent="0.25">
      <c r="A15" s="858" t="s">
        <v>985</v>
      </c>
      <c r="B15" s="1429">
        <v>312</v>
      </c>
      <c r="C15" s="1429">
        <v>328</v>
      </c>
      <c r="D15" s="1429">
        <v>335</v>
      </c>
      <c r="E15" s="1429">
        <v>212</v>
      </c>
      <c r="F15" s="1429">
        <v>217</v>
      </c>
      <c r="G15" s="1429">
        <v>221</v>
      </c>
      <c r="H15" s="1429">
        <v>234</v>
      </c>
      <c r="I15" s="1429">
        <v>246</v>
      </c>
      <c r="J15" s="1429">
        <v>237</v>
      </c>
    </row>
    <row r="16" spans="1:11" ht="13.8" x14ac:dyDescent="0.25">
      <c r="A16" s="858" t="s">
        <v>1704</v>
      </c>
      <c r="B16" s="1429">
        <v>262</v>
      </c>
      <c r="C16" s="1429">
        <v>274</v>
      </c>
      <c r="D16" s="1429">
        <v>304</v>
      </c>
      <c r="E16" s="1429">
        <v>197</v>
      </c>
      <c r="F16" s="1429">
        <v>187</v>
      </c>
      <c r="G16" s="1429">
        <v>192</v>
      </c>
      <c r="H16" s="1429">
        <v>215</v>
      </c>
      <c r="I16" s="1429">
        <v>211</v>
      </c>
      <c r="J16" s="1429">
        <v>202</v>
      </c>
    </row>
    <row r="17" spans="1:10" ht="13.8" x14ac:dyDescent="0.25">
      <c r="A17" s="858" t="s">
        <v>1705</v>
      </c>
      <c r="B17" s="1429">
        <v>979</v>
      </c>
      <c r="C17" s="1429">
        <v>1031</v>
      </c>
      <c r="D17" s="1429">
        <v>1100</v>
      </c>
      <c r="E17" s="1429">
        <v>751</v>
      </c>
      <c r="F17" s="1429">
        <v>780</v>
      </c>
      <c r="G17" s="1429">
        <v>798</v>
      </c>
      <c r="H17" s="1429">
        <v>853</v>
      </c>
      <c r="I17" s="1429">
        <v>868</v>
      </c>
      <c r="J17" s="1429">
        <v>837</v>
      </c>
    </row>
    <row r="18" spans="1:10" ht="13.8" x14ac:dyDescent="0.25">
      <c r="A18" s="858" t="s">
        <v>514</v>
      </c>
      <c r="B18" s="1429">
        <v>427</v>
      </c>
      <c r="C18" s="1429">
        <v>432</v>
      </c>
      <c r="D18" s="1429">
        <v>526</v>
      </c>
      <c r="E18" s="1429">
        <v>229</v>
      </c>
      <c r="F18" s="1429">
        <v>221</v>
      </c>
      <c r="G18" s="1429">
        <v>219</v>
      </c>
      <c r="H18" s="1429">
        <v>222</v>
      </c>
      <c r="I18" s="1429">
        <v>221</v>
      </c>
      <c r="J18" s="1429">
        <v>212</v>
      </c>
    </row>
    <row r="19" spans="1:10" ht="13.8" x14ac:dyDescent="0.25">
      <c r="A19" s="858" t="s">
        <v>57</v>
      </c>
      <c r="B19" s="1429">
        <v>98</v>
      </c>
      <c r="C19" s="1429">
        <v>103</v>
      </c>
      <c r="D19" s="1429">
        <v>135</v>
      </c>
      <c r="E19" s="1429">
        <v>64</v>
      </c>
      <c r="F19" s="1429">
        <v>64</v>
      </c>
      <c r="G19" s="1429">
        <v>70</v>
      </c>
      <c r="H19" s="1429">
        <v>72</v>
      </c>
      <c r="I19" s="1429">
        <v>73</v>
      </c>
      <c r="J19" s="1429">
        <v>70</v>
      </c>
    </row>
    <row r="20" spans="1:10" ht="13.8" x14ac:dyDescent="0.25">
      <c r="A20" s="858" t="s">
        <v>516</v>
      </c>
      <c r="B20" s="1429">
        <v>463</v>
      </c>
      <c r="C20" s="1429">
        <v>490</v>
      </c>
      <c r="D20" s="1429">
        <v>607</v>
      </c>
      <c r="E20" s="1429">
        <v>189</v>
      </c>
      <c r="F20" s="1429">
        <v>190</v>
      </c>
      <c r="G20" s="1429">
        <v>195</v>
      </c>
      <c r="H20" s="1429">
        <v>184</v>
      </c>
      <c r="I20" s="1429">
        <v>182</v>
      </c>
      <c r="J20" s="1429">
        <v>186</v>
      </c>
    </row>
    <row r="21" spans="1:10" ht="13.8" x14ac:dyDescent="0.25">
      <c r="A21" s="858" t="s">
        <v>880</v>
      </c>
      <c r="B21" s="1429">
        <v>870</v>
      </c>
      <c r="C21" s="1429">
        <v>943</v>
      </c>
      <c r="D21" s="1429">
        <v>1756</v>
      </c>
      <c r="E21" s="1429">
        <v>202</v>
      </c>
      <c r="F21" s="1429">
        <v>212</v>
      </c>
      <c r="G21" s="1429">
        <v>214</v>
      </c>
      <c r="H21" s="1429">
        <v>234</v>
      </c>
      <c r="I21" s="1429">
        <v>296</v>
      </c>
      <c r="J21" s="1429">
        <v>283</v>
      </c>
    </row>
    <row r="22" spans="1:10" ht="13.8" x14ac:dyDescent="0.25">
      <c r="A22" s="858" t="s">
        <v>1706</v>
      </c>
      <c r="B22" s="1429">
        <v>695</v>
      </c>
      <c r="C22" s="1429">
        <v>754</v>
      </c>
      <c r="D22" s="1429">
        <v>909</v>
      </c>
      <c r="E22" s="1429">
        <v>358</v>
      </c>
      <c r="F22" s="1429">
        <v>383</v>
      </c>
      <c r="G22" s="1429">
        <v>403</v>
      </c>
      <c r="H22" s="1429">
        <v>421</v>
      </c>
      <c r="I22" s="1429">
        <v>420</v>
      </c>
      <c r="J22" s="1429">
        <v>407</v>
      </c>
    </row>
    <row r="23" spans="1:10" ht="13.8" x14ac:dyDescent="0.25">
      <c r="A23" s="858" t="s">
        <v>1561</v>
      </c>
      <c r="B23" s="1429">
        <v>377</v>
      </c>
      <c r="C23" s="1429">
        <v>364</v>
      </c>
      <c r="D23" s="1429">
        <v>355</v>
      </c>
      <c r="E23" s="1429">
        <v>49</v>
      </c>
      <c r="F23" s="1429">
        <v>28</v>
      </c>
      <c r="G23" s="1429">
        <v>27</v>
      </c>
      <c r="H23" s="1429">
        <v>29</v>
      </c>
      <c r="I23" s="1429">
        <v>21</v>
      </c>
      <c r="J23" s="1429">
        <v>21</v>
      </c>
    </row>
    <row r="24" spans="1:10" ht="13.8" x14ac:dyDescent="0.25">
      <c r="A24" s="858" t="s">
        <v>1718</v>
      </c>
      <c r="B24" s="1429">
        <v>268</v>
      </c>
      <c r="C24" s="1429">
        <v>302</v>
      </c>
      <c r="D24" s="1429">
        <v>372</v>
      </c>
      <c r="E24" s="1429">
        <v>204</v>
      </c>
      <c r="F24" s="1429">
        <v>190</v>
      </c>
      <c r="G24" s="1429">
        <v>201</v>
      </c>
      <c r="H24" s="1429">
        <v>214</v>
      </c>
      <c r="I24" s="1429">
        <v>223</v>
      </c>
      <c r="J24" s="1429">
        <v>211</v>
      </c>
    </row>
    <row r="25" spans="1:10" ht="13.8" x14ac:dyDescent="0.25">
      <c r="A25" s="858" t="s">
        <v>1058</v>
      </c>
      <c r="B25" s="1429">
        <v>88</v>
      </c>
      <c r="C25" s="1429">
        <v>98</v>
      </c>
      <c r="D25" s="1429">
        <v>112</v>
      </c>
      <c r="E25" s="1429">
        <v>49</v>
      </c>
      <c r="F25" s="1429">
        <v>57</v>
      </c>
      <c r="G25" s="1429">
        <v>68</v>
      </c>
      <c r="H25" s="1429">
        <v>68</v>
      </c>
      <c r="I25" s="1429">
        <v>71</v>
      </c>
      <c r="J25" s="1429">
        <v>73</v>
      </c>
    </row>
    <row r="26" spans="1:10" ht="13.8" x14ac:dyDescent="0.25">
      <c r="A26" s="858" t="s">
        <v>396</v>
      </c>
      <c r="B26" s="1429">
        <v>503</v>
      </c>
      <c r="C26" s="1429">
        <v>534</v>
      </c>
      <c r="D26" s="1429">
        <v>741</v>
      </c>
      <c r="E26" s="1429">
        <v>408</v>
      </c>
      <c r="F26" s="1429">
        <v>421</v>
      </c>
      <c r="G26" s="1429">
        <v>412</v>
      </c>
      <c r="H26" s="1429">
        <v>420</v>
      </c>
      <c r="I26" s="1429">
        <v>438</v>
      </c>
      <c r="J26" s="1429">
        <v>446</v>
      </c>
    </row>
    <row r="27" spans="1:10" ht="13.8" x14ac:dyDescent="0.25">
      <c r="A27" s="858" t="s">
        <v>283</v>
      </c>
      <c r="B27" s="1429">
        <v>210</v>
      </c>
      <c r="C27" s="1429">
        <v>206</v>
      </c>
      <c r="D27" s="1429">
        <v>246</v>
      </c>
      <c r="E27" s="1429">
        <v>136</v>
      </c>
      <c r="F27" s="1429">
        <v>137</v>
      </c>
      <c r="G27" s="1429">
        <v>132</v>
      </c>
      <c r="H27" s="1429">
        <v>146</v>
      </c>
      <c r="I27" s="1429">
        <v>151</v>
      </c>
      <c r="J27" s="1429">
        <v>141</v>
      </c>
    </row>
    <row r="28" spans="1:10" ht="13.8" x14ac:dyDescent="0.25">
      <c r="A28" s="858" t="s">
        <v>1707</v>
      </c>
      <c r="B28" s="1429">
        <v>593</v>
      </c>
      <c r="C28" s="1429">
        <v>603</v>
      </c>
      <c r="D28" s="1429">
        <v>645</v>
      </c>
      <c r="E28" s="1429">
        <v>461</v>
      </c>
      <c r="F28" s="1429">
        <v>484</v>
      </c>
      <c r="G28" s="1429">
        <v>476</v>
      </c>
      <c r="H28" s="1429">
        <v>473</v>
      </c>
      <c r="I28" s="1429">
        <v>492</v>
      </c>
      <c r="J28" s="1429">
        <v>496</v>
      </c>
    </row>
    <row r="29" spans="1:10" ht="13.8" x14ac:dyDescent="0.25">
      <c r="A29" s="858" t="s">
        <v>1708</v>
      </c>
      <c r="B29" s="1429">
        <v>902</v>
      </c>
      <c r="C29" s="1429">
        <v>958</v>
      </c>
      <c r="D29" s="1429">
        <v>1072</v>
      </c>
      <c r="E29" s="1429">
        <v>635</v>
      </c>
      <c r="F29" s="1429">
        <v>639</v>
      </c>
      <c r="G29" s="1429">
        <v>626</v>
      </c>
      <c r="H29" s="1429">
        <v>651</v>
      </c>
      <c r="I29" s="1429">
        <v>677</v>
      </c>
      <c r="J29" s="1429">
        <v>657</v>
      </c>
    </row>
    <row r="30" spans="1:10" ht="13.8" x14ac:dyDescent="0.25">
      <c r="A30" s="858" t="s">
        <v>515</v>
      </c>
      <c r="B30" s="1429">
        <v>305</v>
      </c>
      <c r="C30" s="1429">
        <v>303</v>
      </c>
      <c r="D30" s="1429">
        <v>300</v>
      </c>
      <c r="E30" s="1429">
        <v>298</v>
      </c>
      <c r="F30" s="1429">
        <v>300</v>
      </c>
      <c r="G30" s="1429">
        <v>303</v>
      </c>
      <c r="H30" s="1429">
        <v>306</v>
      </c>
      <c r="I30" s="1429">
        <v>294</v>
      </c>
      <c r="J30" s="1429">
        <v>282</v>
      </c>
    </row>
    <row r="31" spans="1:10" ht="13.8" x14ac:dyDescent="0.25">
      <c r="A31" s="858" t="s">
        <v>13</v>
      </c>
      <c r="E31" s="857">
        <v>296</v>
      </c>
      <c r="F31" s="1429">
        <v>356</v>
      </c>
      <c r="G31" s="1429">
        <v>478</v>
      </c>
      <c r="H31" s="1429">
        <v>373</v>
      </c>
      <c r="I31" s="1429">
        <v>460</v>
      </c>
      <c r="J31" s="1429">
        <v>407</v>
      </c>
    </row>
    <row r="32" spans="1:10" ht="7.5" customHeight="1" x14ac:dyDescent="0.25">
      <c r="A32" s="858"/>
      <c r="B32" s="1429"/>
      <c r="C32" s="1429"/>
      <c r="D32" s="1429"/>
      <c r="E32" s="1429"/>
      <c r="F32" s="1429"/>
      <c r="G32" s="1429"/>
      <c r="H32" s="1429"/>
      <c r="I32" s="1429"/>
      <c r="J32" s="1429"/>
    </row>
    <row r="33" spans="1:11" ht="13.8" x14ac:dyDescent="0.25">
      <c r="A33" s="872" t="s">
        <v>369</v>
      </c>
      <c r="B33" s="1445">
        <v>10796</v>
      </c>
      <c r="C33" s="1445">
        <v>11245</v>
      </c>
      <c r="D33" s="1445">
        <v>13893</v>
      </c>
      <c r="E33" s="1445">
        <v>6231</v>
      </c>
      <c r="F33" s="1445">
        <v>6371</v>
      </c>
      <c r="G33" s="1445">
        <v>6546</v>
      </c>
      <c r="H33" s="1445">
        <v>6645</v>
      </c>
      <c r="I33" s="1445">
        <v>6923</v>
      </c>
      <c r="J33" s="1445">
        <v>6724</v>
      </c>
    </row>
    <row r="36" spans="1:11" ht="17.399999999999999" x14ac:dyDescent="0.3">
      <c r="A36" s="1476" t="s">
        <v>2442</v>
      </c>
      <c r="B36" s="1476"/>
      <c r="C36" s="1476"/>
      <c r="D36" s="1476"/>
      <c r="E36" s="1476"/>
      <c r="F36" s="1476"/>
      <c r="G36" s="1476"/>
      <c r="H36" s="1476"/>
      <c r="I36" s="1476"/>
      <c r="J36" s="1476"/>
      <c r="K36" s="890"/>
    </row>
    <row r="38" spans="1:11" ht="13.8" x14ac:dyDescent="0.25">
      <c r="A38" s="858"/>
      <c r="B38" s="1483" t="s">
        <v>1709</v>
      </c>
      <c r="C38" s="1483"/>
      <c r="D38" s="1483"/>
      <c r="E38" s="1483"/>
      <c r="F38" s="1483"/>
      <c r="G38" s="1483"/>
      <c r="H38" s="1483"/>
      <c r="I38" s="1483"/>
      <c r="J38" s="1483"/>
    </row>
    <row r="39" spans="1:11" ht="13.8" x14ac:dyDescent="0.25">
      <c r="A39" s="873"/>
      <c r="B39" s="1444" t="s">
        <v>1710</v>
      </c>
      <c r="C39" s="1443" t="s">
        <v>1711</v>
      </c>
      <c r="D39" s="1442" t="s">
        <v>1712</v>
      </c>
      <c r="E39" s="888" t="s">
        <v>1713</v>
      </c>
      <c r="F39" s="888" t="s">
        <v>1714</v>
      </c>
      <c r="G39" s="888" t="s">
        <v>1715</v>
      </c>
      <c r="H39" s="888" t="s">
        <v>1716</v>
      </c>
      <c r="I39" s="888" t="s">
        <v>1717</v>
      </c>
      <c r="J39" s="888" t="s">
        <v>369</v>
      </c>
    </row>
    <row r="40" spans="1:11" ht="3.75" customHeight="1" thickBot="1" x14ac:dyDescent="0.3">
      <c r="A40" s="873"/>
      <c r="B40" s="872"/>
      <c r="C40" s="1444"/>
      <c r="D40" s="1443"/>
      <c r="E40" s="1442"/>
      <c r="F40" s="888"/>
      <c r="G40" s="888"/>
      <c r="H40" s="888"/>
      <c r="I40" s="888"/>
      <c r="J40" s="888"/>
    </row>
    <row r="41" spans="1:11" ht="4.5" customHeight="1" x14ac:dyDescent="0.25">
      <c r="A41" s="1441"/>
      <c r="B41" s="1440"/>
      <c r="C41" s="1439"/>
      <c r="D41" s="1438"/>
      <c r="E41" s="1437"/>
      <c r="F41" s="1436"/>
      <c r="G41" s="1436"/>
      <c r="H41" s="1436"/>
      <c r="I41" s="1436"/>
      <c r="J41" s="1436"/>
    </row>
    <row r="42" spans="1:11" ht="13.8" x14ac:dyDescent="0.25">
      <c r="A42" s="858" t="s">
        <v>1374</v>
      </c>
      <c r="B42" s="862">
        <v>544</v>
      </c>
      <c r="C42" s="862">
        <v>128</v>
      </c>
      <c r="D42" s="862">
        <v>97</v>
      </c>
      <c r="E42" s="862">
        <v>28</v>
      </c>
      <c r="F42" s="862">
        <v>10</v>
      </c>
      <c r="G42" s="862">
        <v>1</v>
      </c>
      <c r="H42" s="862">
        <v>1</v>
      </c>
      <c r="I42" s="862" t="s">
        <v>1684</v>
      </c>
      <c r="J42" s="862">
        <v>809</v>
      </c>
    </row>
    <row r="43" spans="1:11" ht="13.8" x14ac:dyDescent="0.25">
      <c r="A43" s="858" t="s">
        <v>1703</v>
      </c>
      <c r="B43" s="862">
        <v>4</v>
      </c>
      <c r="C43" s="862">
        <v>2</v>
      </c>
      <c r="D43" s="862" t="s">
        <v>1684</v>
      </c>
      <c r="E43" s="862">
        <v>1</v>
      </c>
      <c r="F43" s="862" t="s">
        <v>1684</v>
      </c>
      <c r="G43" s="862" t="s">
        <v>1684</v>
      </c>
      <c r="H43" s="862" t="s">
        <v>1684</v>
      </c>
      <c r="I43" s="862" t="s">
        <v>1684</v>
      </c>
      <c r="J43" s="862">
        <v>7</v>
      </c>
    </row>
    <row r="44" spans="1:11" ht="13.8" x14ac:dyDescent="0.25">
      <c r="A44" s="858" t="s">
        <v>1259</v>
      </c>
      <c r="B44" s="862">
        <v>2</v>
      </c>
      <c r="C44" s="862">
        <v>2</v>
      </c>
      <c r="D44" s="862">
        <v>3</v>
      </c>
      <c r="E44" s="862">
        <v>3</v>
      </c>
      <c r="F44" s="862" t="s">
        <v>1684</v>
      </c>
      <c r="G44" s="862" t="s">
        <v>1684</v>
      </c>
      <c r="H44" s="862">
        <v>1</v>
      </c>
      <c r="I44" s="862" t="s">
        <v>1684</v>
      </c>
      <c r="J44" s="862">
        <v>11</v>
      </c>
    </row>
    <row r="45" spans="1:11" ht="13.8" x14ac:dyDescent="0.25">
      <c r="A45" s="858" t="s">
        <v>764</v>
      </c>
      <c r="B45" s="862">
        <v>443</v>
      </c>
      <c r="C45" s="862">
        <v>162</v>
      </c>
      <c r="D45" s="862">
        <v>77</v>
      </c>
      <c r="E45" s="862">
        <v>32</v>
      </c>
      <c r="F45" s="862">
        <v>10</v>
      </c>
      <c r="G45" s="862">
        <v>4</v>
      </c>
      <c r="H45" s="862">
        <v>1</v>
      </c>
      <c r="I45" s="862" t="s">
        <v>1684</v>
      </c>
      <c r="J45" s="862">
        <v>729</v>
      </c>
    </row>
    <row r="46" spans="1:11" ht="13.8" x14ac:dyDescent="0.25">
      <c r="A46" s="858" t="s">
        <v>985</v>
      </c>
      <c r="B46" s="862">
        <v>84</v>
      </c>
      <c r="C46" s="862">
        <v>45</v>
      </c>
      <c r="D46" s="862">
        <v>41</v>
      </c>
      <c r="E46" s="862">
        <v>35</v>
      </c>
      <c r="F46" s="862">
        <v>13</v>
      </c>
      <c r="G46" s="862">
        <v>15</v>
      </c>
      <c r="H46" s="862">
        <v>4</v>
      </c>
      <c r="I46" s="862" t="s">
        <v>1684</v>
      </c>
      <c r="J46" s="862">
        <v>237</v>
      </c>
    </row>
    <row r="47" spans="1:11" ht="13.8" x14ac:dyDescent="0.25">
      <c r="A47" s="858" t="s">
        <v>1704</v>
      </c>
      <c r="B47" s="862">
        <v>96</v>
      </c>
      <c r="C47" s="862">
        <v>40</v>
      </c>
      <c r="D47" s="862">
        <v>27</v>
      </c>
      <c r="E47" s="862">
        <v>25</v>
      </c>
      <c r="F47" s="862">
        <v>6</v>
      </c>
      <c r="G47" s="862">
        <v>5</v>
      </c>
      <c r="H47" s="862">
        <v>3</v>
      </c>
      <c r="I47" s="862" t="s">
        <v>1684</v>
      </c>
      <c r="J47" s="862">
        <v>202</v>
      </c>
    </row>
    <row r="48" spans="1:11" ht="13.8" x14ac:dyDescent="0.25">
      <c r="A48" s="858" t="s">
        <v>1705</v>
      </c>
      <c r="B48" s="862">
        <v>352</v>
      </c>
      <c r="C48" s="862">
        <v>206</v>
      </c>
      <c r="D48" s="862">
        <v>141</v>
      </c>
      <c r="E48" s="862">
        <v>87</v>
      </c>
      <c r="F48" s="862">
        <v>22</v>
      </c>
      <c r="G48" s="862">
        <v>19</v>
      </c>
      <c r="H48" s="862">
        <v>10</v>
      </c>
      <c r="I48" s="862" t="s">
        <v>1684</v>
      </c>
      <c r="J48" s="862">
        <v>837</v>
      </c>
    </row>
    <row r="49" spans="1:10" ht="13.8" x14ac:dyDescent="0.25">
      <c r="A49" s="858" t="s">
        <v>514</v>
      </c>
      <c r="B49" s="862">
        <v>120</v>
      </c>
      <c r="C49" s="862">
        <v>41</v>
      </c>
      <c r="D49" s="862">
        <v>21</v>
      </c>
      <c r="E49" s="862">
        <v>18</v>
      </c>
      <c r="F49" s="862">
        <v>4</v>
      </c>
      <c r="G49" s="862">
        <v>6</v>
      </c>
      <c r="H49" s="862">
        <v>1</v>
      </c>
      <c r="I49" s="862">
        <v>1</v>
      </c>
      <c r="J49" s="862">
        <v>212</v>
      </c>
    </row>
    <row r="50" spans="1:10" ht="13.8" x14ac:dyDescent="0.25">
      <c r="A50" s="858" t="s">
        <v>57</v>
      </c>
      <c r="B50" s="862">
        <v>39</v>
      </c>
      <c r="C50" s="862">
        <v>16</v>
      </c>
      <c r="D50" s="862">
        <v>11</v>
      </c>
      <c r="E50" s="862">
        <v>2</v>
      </c>
      <c r="F50" s="862">
        <v>2</v>
      </c>
      <c r="G50" s="862" t="s">
        <v>1684</v>
      </c>
      <c r="H50" s="862" t="s">
        <v>1684</v>
      </c>
      <c r="I50" s="862" t="s">
        <v>1684</v>
      </c>
      <c r="J50" s="862">
        <v>70</v>
      </c>
    </row>
    <row r="51" spans="1:10" ht="13.8" x14ac:dyDescent="0.25">
      <c r="A51" s="858" t="s">
        <v>516</v>
      </c>
      <c r="B51" s="862">
        <v>101</v>
      </c>
      <c r="C51" s="862">
        <v>33</v>
      </c>
      <c r="D51" s="862">
        <v>34</v>
      </c>
      <c r="E51" s="862">
        <v>15</v>
      </c>
      <c r="F51" s="862">
        <v>2</v>
      </c>
      <c r="G51" s="862">
        <v>1</v>
      </c>
      <c r="H51" s="862" t="s">
        <v>1684</v>
      </c>
      <c r="I51" s="862" t="s">
        <v>1684</v>
      </c>
      <c r="J51" s="862">
        <v>186</v>
      </c>
    </row>
    <row r="52" spans="1:10" ht="13.8" x14ac:dyDescent="0.25">
      <c r="A52" s="858" t="s">
        <v>880</v>
      </c>
      <c r="B52" s="862">
        <v>224</v>
      </c>
      <c r="C52" s="862">
        <v>33</v>
      </c>
      <c r="D52" s="862">
        <v>16</v>
      </c>
      <c r="E52" s="862">
        <v>7</v>
      </c>
      <c r="F52" s="862">
        <v>3</v>
      </c>
      <c r="G52" s="862" t="s">
        <v>1684</v>
      </c>
      <c r="H52" s="862" t="s">
        <v>1684</v>
      </c>
      <c r="I52" s="862" t="s">
        <v>1684</v>
      </c>
      <c r="J52" s="862">
        <v>283</v>
      </c>
    </row>
    <row r="53" spans="1:10" ht="13.8" x14ac:dyDescent="0.25">
      <c r="A53" s="858" t="s">
        <v>1706</v>
      </c>
      <c r="B53" s="862">
        <v>275</v>
      </c>
      <c r="C53" s="862">
        <v>71</v>
      </c>
      <c r="D53" s="862">
        <v>30</v>
      </c>
      <c r="E53" s="862">
        <v>23</v>
      </c>
      <c r="F53" s="862">
        <v>6</v>
      </c>
      <c r="G53" s="862">
        <v>2</v>
      </c>
      <c r="H53" s="862" t="s">
        <v>1684</v>
      </c>
      <c r="I53" s="862" t="s">
        <v>1684</v>
      </c>
      <c r="J53" s="862">
        <v>407</v>
      </c>
    </row>
    <row r="54" spans="1:10" ht="13.8" x14ac:dyDescent="0.25">
      <c r="A54" s="858" t="s">
        <v>1561</v>
      </c>
      <c r="B54" s="862">
        <v>8</v>
      </c>
      <c r="C54" s="862">
        <v>5</v>
      </c>
      <c r="D54" s="862">
        <v>5</v>
      </c>
      <c r="E54" s="862">
        <v>1</v>
      </c>
      <c r="F54" s="862">
        <v>1</v>
      </c>
      <c r="G54" s="862" t="s">
        <v>1684</v>
      </c>
      <c r="H54" s="862" t="s">
        <v>1684</v>
      </c>
      <c r="I54" s="862">
        <v>1</v>
      </c>
      <c r="J54" s="862">
        <v>21</v>
      </c>
    </row>
    <row r="55" spans="1:10" ht="13.8" x14ac:dyDescent="0.25">
      <c r="A55" s="858" t="s">
        <v>1718</v>
      </c>
      <c r="B55" s="862">
        <v>115</v>
      </c>
      <c r="C55" s="862">
        <v>35</v>
      </c>
      <c r="D55" s="862">
        <v>37</v>
      </c>
      <c r="E55" s="862">
        <v>16</v>
      </c>
      <c r="F55" s="862">
        <v>4</v>
      </c>
      <c r="G55" s="862">
        <v>2</v>
      </c>
      <c r="H55" s="862">
        <v>2</v>
      </c>
      <c r="I55" s="862" t="s">
        <v>1684</v>
      </c>
      <c r="J55" s="862">
        <v>211</v>
      </c>
    </row>
    <row r="56" spans="1:10" ht="13.8" x14ac:dyDescent="0.25">
      <c r="A56" s="858" t="s">
        <v>1058</v>
      </c>
      <c r="B56" s="862">
        <v>40</v>
      </c>
      <c r="C56" s="862">
        <v>10</v>
      </c>
      <c r="D56" s="862">
        <v>8</v>
      </c>
      <c r="E56" s="862">
        <v>8</v>
      </c>
      <c r="F56" s="862">
        <v>2</v>
      </c>
      <c r="G56" s="862">
        <v>1</v>
      </c>
      <c r="H56" s="862">
        <v>1</v>
      </c>
      <c r="I56" s="862">
        <v>3</v>
      </c>
      <c r="J56" s="862">
        <v>73</v>
      </c>
    </row>
    <row r="57" spans="1:10" ht="13.8" x14ac:dyDescent="0.25">
      <c r="A57" s="858" t="s">
        <v>396</v>
      </c>
      <c r="B57" s="862">
        <v>194</v>
      </c>
      <c r="C57" s="862">
        <v>91</v>
      </c>
      <c r="D57" s="862">
        <v>80</v>
      </c>
      <c r="E57" s="862">
        <v>37</v>
      </c>
      <c r="F57" s="862">
        <v>15</v>
      </c>
      <c r="G57" s="862">
        <v>25</v>
      </c>
      <c r="H57" s="862">
        <v>2</v>
      </c>
      <c r="I57" s="862">
        <v>2</v>
      </c>
      <c r="J57" s="862">
        <v>446</v>
      </c>
    </row>
    <row r="58" spans="1:10" ht="13.8" x14ac:dyDescent="0.25">
      <c r="A58" s="858" t="s">
        <v>283</v>
      </c>
      <c r="B58" s="862">
        <v>58</v>
      </c>
      <c r="C58" s="862">
        <v>32</v>
      </c>
      <c r="D58" s="862">
        <v>25</v>
      </c>
      <c r="E58" s="862">
        <v>20</v>
      </c>
      <c r="F58" s="862">
        <v>3</v>
      </c>
      <c r="G58" s="862">
        <v>2</v>
      </c>
      <c r="H58" s="862" t="s">
        <v>1684</v>
      </c>
      <c r="I58" s="862">
        <v>1</v>
      </c>
      <c r="J58" s="862">
        <v>141</v>
      </c>
    </row>
    <row r="59" spans="1:10" ht="13.8" x14ac:dyDescent="0.25">
      <c r="A59" s="858" t="s">
        <v>1707</v>
      </c>
      <c r="B59" s="862">
        <v>157</v>
      </c>
      <c r="C59" s="862">
        <v>98</v>
      </c>
      <c r="D59" s="862">
        <v>103</v>
      </c>
      <c r="E59" s="862">
        <v>107</v>
      </c>
      <c r="F59" s="862">
        <v>23</v>
      </c>
      <c r="G59" s="862">
        <v>8</v>
      </c>
      <c r="H59" s="862" t="s">
        <v>1684</v>
      </c>
      <c r="I59" s="862" t="s">
        <v>1684</v>
      </c>
      <c r="J59" s="862">
        <v>496</v>
      </c>
    </row>
    <row r="60" spans="1:10" ht="13.8" x14ac:dyDescent="0.25">
      <c r="A60" s="858" t="s">
        <v>1708</v>
      </c>
      <c r="B60" s="862">
        <v>441</v>
      </c>
      <c r="C60" s="862">
        <v>143</v>
      </c>
      <c r="D60" s="862">
        <v>51</v>
      </c>
      <c r="E60" s="862">
        <v>19</v>
      </c>
      <c r="F60" s="862">
        <v>2</v>
      </c>
      <c r="G60" s="862" t="s">
        <v>1684</v>
      </c>
      <c r="H60" s="862">
        <v>1</v>
      </c>
      <c r="I60" s="862" t="s">
        <v>1684</v>
      </c>
      <c r="J60" s="862">
        <v>657</v>
      </c>
    </row>
    <row r="61" spans="1:10" ht="13.8" x14ac:dyDescent="0.25">
      <c r="A61" s="858" t="s">
        <v>515</v>
      </c>
      <c r="B61" s="862">
        <v>186</v>
      </c>
      <c r="C61" s="862">
        <v>44</v>
      </c>
      <c r="D61" s="862">
        <v>26</v>
      </c>
      <c r="E61" s="862">
        <v>8</v>
      </c>
      <c r="F61" s="862">
        <v>10</v>
      </c>
      <c r="G61" s="862">
        <v>3</v>
      </c>
      <c r="H61" s="862">
        <v>4</v>
      </c>
      <c r="I61" s="862">
        <v>1</v>
      </c>
      <c r="J61" s="862">
        <v>282</v>
      </c>
    </row>
    <row r="62" spans="1:10" ht="13.8" x14ac:dyDescent="0.25">
      <c r="A62" s="858" t="s">
        <v>13</v>
      </c>
      <c r="B62" s="862">
        <v>332</v>
      </c>
      <c r="C62" s="862">
        <v>59</v>
      </c>
      <c r="D62" s="862">
        <v>11</v>
      </c>
      <c r="E62" s="862">
        <v>5</v>
      </c>
      <c r="F62" s="862" t="s">
        <v>1684</v>
      </c>
      <c r="G62" s="862" t="s">
        <v>1684</v>
      </c>
      <c r="H62" s="862" t="s">
        <v>1684</v>
      </c>
      <c r="I62" s="862" t="s">
        <v>1684</v>
      </c>
      <c r="J62" s="862">
        <v>407</v>
      </c>
    </row>
    <row r="63" spans="1:10" ht="7.5" customHeight="1" x14ac:dyDescent="0.25">
      <c r="A63" s="858"/>
      <c r="B63" s="862"/>
      <c r="C63" s="862"/>
      <c r="D63" s="862"/>
      <c r="E63" s="862"/>
      <c r="F63" s="862"/>
      <c r="G63" s="862"/>
      <c r="H63" s="862"/>
      <c r="I63" s="862"/>
      <c r="J63" s="862"/>
    </row>
    <row r="64" spans="1:10" ht="13.8" x14ac:dyDescent="0.25">
      <c r="A64" s="872" t="s">
        <v>369</v>
      </c>
      <c r="B64" s="1435">
        <v>3815</v>
      </c>
      <c r="C64" s="1435">
        <v>1296</v>
      </c>
      <c r="D64" s="1435">
        <v>844</v>
      </c>
      <c r="E64" s="1435">
        <v>497</v>
      </c>
      <c r="F64" s="1435">
        <v>138</v>
      </c>
      <c r="G64" s="1435">
        <v>94</v>
      </c>
      <c r="H64" s="1435">
        <v>31</v>
      </c>
      <c r="I64" s="1435">
        <v>9</v>
      </c>
      <c r="J64" s="1435">
        <v>6724</v>
      </c>
    </row>
    <row r="66" spans="1:10" ht="26.25" customHeight="1" x14ac:dyDescent="0.25">
      <c r="A66" s="1473" t="s">
        <v>2440</v>
      </c>
      <c r="B66" s="1473"/>
      <c r="C66" s="1473"/>
      <c r="D66" s="1473"/>
      <c r="E66" s="1473"/>
      <c r="F66" s="1473"/>
      <c r="G66" s="1473"/>
      <c r="H66" s="1473"/>
      <c r="I66" s="1473"/>
      <c r="J66" s="1473"/>
    </row>
    <row r="68" spans="1:10" ht="27.75" customHeight="1" x14ac:dyDescent="0.25">
      <c r="A68" s="1481" t="s">
        <v>1912</v>
      </c>
      <c r="B68" s="1481"/>
      <c r="C68" s="1481"/>
      <c r="D68" s="1481"/>
      <c r="E68" s="1481"/>
      <c r="F68" s="1481"/>
      <c r="G68" s="1481"/>
      <c r="H68" s="1481"/>
      <c r="I68" s="1481"/>
      <c r="J68" s="1481"/>
    </row>
    <row r="70" spans="1:10" ht="12.75" customHeight="1" x14ac:dyDescent="0.25">
      <c r="A70" s="1484" t="s">
        <v>1913</v>
      </c>
      <c r="B70" s="1484"/>
      <c r="C70" s="1484"/>
      <c r="D70" s="1484"/>
      <c r="E70" s="1484"/>
      <c r="F70" s="1484"/>
      <c r="G70" s="1484"/>
      <c r="H70" s="1484"/>
      <c r="I70" s="1484"/>
      <c r="J70" s="1484"/>
    </row>
    <row r="72" spans="1:10" ht="39" customHeight="1" x14ac:dyDescent="0.25">
      <c r="A72" s="1481" t="s">
        <v>1914</v>
      </c>
      <c r="B72" s="1481"/>
      <c r="C72" s="1481"/>
      <c r="D72" s="1481"/>
      <c r="E72" s="1481"/>
      <c r="F72" s="1481"/>
      <c r="G72" s="1481"/>
      <c r="H72" s="1481"/>
      <c r="I72" s="1481"/>
      <c r="J72" s="1481"/>
    </row>
    <row r="74" spans="1:10" x14ac:dyDescent="0.25">
      <c r="A74" s="1482" t="s">
        <v>1915</v>
      </c>
      <c r="B74" s="1482"/>
      <c r="C74" s="1482"/>
      <c r="D74" s="1482"/>
      <c r="E74" s="1482"/>
      <c r="F74" s="1482"/>
      <c r="G74" s="1482"/>
      <c r="H74" s="1482"/>
      <c r="I74" s="1482"/>
      <c r="J74" s="1482"/>
    </row>
  </sheetData>
  <mergeCells count="12">
    <mergeCell ref="A1:J1"/>
    <mergeCell ref="A3:J3"/>
    <mergeCell ref="A4:J4"/>
    <mergeCell ref="A5:I5"/>
    <mergeCell ref="A6:J6"/>
    <mergeCell ref="A72:J72"/>
    <mergeCell ref="A74:J74"/>
    <mergeCell ref="A36:J36"/>
    <mergeCell ref="B38:J38"/>
    <mergeCell ref="A66:J66"/>
    <mergeCell ref="A68:J68"/>
    <mergeCell ref="A70:J70"/>
  </mergeCells>
  <hyperlinks>
    <hyperlink ref="A66:J66" r:id="rId1" display="Source: Statistics Canada. Table  33-10-0304-01 - Canadian Business Counts, with employees, December 2020" xr:uid="{FD33D176-ADB8-40A6-B1C1-DFCED90C5181}"/>
  </hyperlinks>
  <printOptions horizontalCentered="1"/>
  <pageMargins left="0.74803149606299202" right="0.74803149606299202" top="0.98425196850393704" bottom="0.98425196850393704" header="0.511811023622047" footer="0.511811023622047"/>
  <pageSetup scale="64" firstPageNumber="27" orientation="portrait" useFirstPageNumber="1" r:id="rId2"/>
  <headerFooter alignWithMargins="0"/>
  <legacyDrawingHF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42">
    <tabColor indexed="43"/>
    <pageSetUpPr fitToPage="1"/>
  </sheetPr>
  <dimension ref="A1:K69"/>
  <sheetViews>
    <sheetView zoomScaleNormal="100" workbookViewId="0">
      <selection sqref="A1:G1"/>
    </sheetView>
  </sheetViews>
  <sheetFormatPr defaultRowHeight="13.2" x14ac:dyDescent="0.25"/>
  <cols>
    <col min="1" max="1" width="44.88671875" customWidth="1"/>
  </cols>
  <sheetData>
    <row r="1" spans="1:11" ht="17.399999999999999" x14ac:dyDescent="0.3">
      <c r="A1" s="1451" t="s">
        <v>1170</v>
      </c>
      <c r="B1" s="1451"/>
      <c r="C1" s="1451"/>
      <c r="D1" s="1451"/>
      <c r="E1" s="1451"/>
      <c r="F1" s="1451"/>
      <c r="G1" s="1451"/>
      <c r="H1" s="15"/>
    </row>
    <row r="2" spans="1:11" ht="17.399999999999999" x14ac:dyDescent="0.3">
      <c r="A2" s="27"/>
      <c r="B2" s="27"/>
      <c r="C2" s="27"/>
    </row>
    <row r="3" spans="1:11" ht="17.399999999999999" x14ac:dyDescent="0.3">
      <c r="A3" s="1452" t="s">
        <v>2443</v>
      </c>
      <c r="B3" s="1452"/>
      <c r="C3" s="1452"/>
      <c r="D3" s="1452"/>
      <c r="E3" s="1452"/>
      <c r="F3" s="1452"/>
      <c r="G3" s="1452"/>
      <c r="H3" s="15"/>
    </row>
    <row r="4" spans="1:11" ht="17.399999999999999" x14ac:dyDescent="0.3">
      <c r="A4" s="1452" t="s">
        <v>440</v>
      </c>
      <c r="B4" s="1452"/>
      <c r="C4" s="1452"/>
      <c r="D4" s="1452"/>
      <c r="E4" s="1452"/>
      <c r="F4" s="1452"/>
      <c r="G4" s="1452"/>
      <c r="H4" s="15"/>
    </row>
    <row r="5" spans="1:11" ht="17.399999999999999" x14ac:dyDescent="0.3">
      <c r="A5" s="1452" t="s">
        <v>535</v>
      </c>
      <c r="B5" s="1452"/>
      <c r="C5" s="1452"/>
      <c r="D5" s="1452"/>
      <c r="E5" s="1452"/>
      <c r="F5" s="1452"/>
      <c r="G5" s="1452"/>
      <c r="H5" s="15"/>
    </row>
    <row r="6" spans="1:11" ht="12.75" customHeight="1" x14ac:dyDescent="0.3">
      <c r="A6" s="15"/>
      <c r="B6" s="15"/>
      <c r="C6" s="15"/>
      <c r="D6" s="15"/>
      <c r="E6" s="15"/>
      <c r="F6" s="15"/>
      <c r="G6" s="15"/>
      <c r="H6" s="15"/>
    </row>
    <row r="7" spans="1:11" s="16" customFormat="1" ht="18" x14ac:dyDescent="0.3">
      <c r="B7" s="1332">
        <v>2014</v>
      </c>
      <c r="C7" s="1332">
        <v>2015</v>
      </c>
      <c r="D7" s="1332">
        <v>2016</v>
      </c>
      <c r="E7" s="1332" t="s">
        <v>2159</v>
      </c>
      <c r="F7" s="1332" t="s">
        <v>2444</v>
      </c>
      <c r="G7" s="1167" t="s">
        <v>2314</v>
      </c>
    </row>
    <row r="8" spans="1:11" ht="4.5" customHeight="1" thickBot="1" x14ac:dyDescent="0.3">
      <c r="A8" s="24"/>
      <c r="B8" s="18"/>
      <c r="C8" s="18"/>
      <c r="D8" s="18"/>
      <c r="E8" s="18"/>
      <c r="F8" s="18"/>
      <c r="G8" s="18"/>
    </row>
    <row r="9" spans="1:11" ht="4.5" customHeight="1" x14ac:dyDescent="0.25">
      <c r="B9" s="14"/>
      <c r="C9" s="14"/>
      <c r="D9" s="14"/>
      <c r="E9" s="14"/>
      <c r="F9" s="14"/>
      <c r="G9" s="14"/>
    </row>
    <row r="10" spans="1:11" s="26" customFormat="1" ht="13.8" x14ac:dyDescent="0.25">
      <c r="A10" s="26" t="s">
        <v>833</v>
      </c>
      <c r="B10" s="36">
        <v>68358</v>
      </c>
      <c r="C10" s="36">
        <v>68441</v>
      </c>
      <c r="D10" s="36">
        <v>68278</v>
      </c>
      <c r="E10" s="36">
        <v>71100</v>
      </c>
      <c r="F10" s="36" t="s">
        <v>1684</v>
      </c>
      <c r="G10" s="36">
        <v>75249</v>
      </c>
    </row>
    <row r="11" spans="1:11" s="42" customFormat="1" ht="11.4" x14ac:dyDescent="0.2">
      <c r="A11" s="42" t="s">
        <v>79</v>
      </c>
      <c r="B11" s="143">
        <v>7.9086948285660208</v>
      </c>
      <c r="C11" s="143">
        <v>0.12141958512537077</v>
      </c>
      <c r="D11" s="143">
        <v>-0.23816133604126488</v>
      </c>
      <c r="E11" s="143">
        <v>4.1331029028383925</v>
      </c>
      <c r="F11" s="143"/>
      <c r="G11" s="148" t="s">
        <v>2447</v>
      </c>
    </row>
    <row r="12" spans="1:11" s="52" customFormat="1" ht="12.75" customHeight="1" x14ac:dyDescent="0.25">
      <c r="B12" s="36"/>
      <c r="C12" s="36"/>
      <c r="D12" s="36"/>
      <c r="E12" s="36"/>
      <c r="F12" s="36"/>
      <c r="G12" s="36"/>
    </row>
    <row r="13" spans="1:11" s="26" customFormat="1" ht="13.8" x14ac:dyDescent="0.25">
      <c r="A13" s="26" t="s">
        <v>834</v>
      </c>
      <c r="B13" s="36">
        <v>51638</v>
      </c>
      <c r="C13" s="36">
        <v>50994</v>
      </c>
      <c r="D13" s="36">
        <v>50638</v>
      </c>
      <c r="E13" s="36">
        <v>53055</v>
      </c>
      <c r="F13" s="36" t="s">
        <v>1684</v>
      </c>
      <c r="G13" s="36">
        <v>56662</v>
      </c>
    </row>
    <row r="14" spans="1:11" s="42" customFormat="1" ht="11.4" x14ac:dyDescent="0.2">
      <c r="A14" s="42" t="s">
        <v>79</v>
      </c>
      <c r="B14" s="143">
        <v>8.8284263103542759</v>
      </c>
      <c r="C14" s="143">
        <v>-1.2471435764359606</v>
      </c>
      <c r="D14" s="143">
        <v>-0.69812134760952604</v>
      </c>
      <c r="E14" s="143">
        <v>4.7730953039219592</v>
      </c>
      <c r="F14" s="143"/>
      <c r="G14" s="143">
        <v>6.7986052209970893</v>
      </c>
    </row>
    <row r="15" spans="1:11" s="52" customFormat="1" ht="12.75" customHeight="1" x14ac:dyDescent="0.25">
      <c r="B15" s="36"/>
      <c r="C15" s="36"/>
      <c r="D15" s="36"/>
      <c r="E15" s="36"/>
      <c r="F15" s="36"/>
      <c r="G15" s="36"/>
    </row>
    <row r="16" spans="1:11" s="51" customFormat="1" x14ac:dyDescent="0.25">
      <c r="A16" s="51" t="s">
        <v>835</v>
      </c>
      <c r="B16" s="217">
        <v>7388</v>
      </c>
      <c r="C16" s="217">
        <v>7546</v>
      </c>
      <c r="D16" s="217">
        <v>7702</v>
      </c>
      <c r="E16" s="217">
        <v>8170</v>
      </c>
      <c r="F16" s="217" t="s">
        <v>1684</v>
      </c>
      <c r="G16" s="217">
        <v>9231</v>
      </c>
      <c r="K16" s="1334"/>
    </row>
    <row r="17" spans="1:11" s="51" customFormat="1" x14ac:dyDescent="0.25">
      <c r="A17" s="51" t="s">
        <v>836</v>
      </c>
      <c r="B17" s="217">
        <v>13128</v>
      </c>
      <c r="C17" s="217">
        <v>13071</v>
      </c>
      <c r="D17" s="217">
        <v>12787</v>
      </c>
      <c r="E17" s="217">
        <v>13402</v>
      </c>
      <c r="F17" s="217" t="s">
        <v>1684</v>
      </c>
      <c r="G17" s="217">
        <v>14048</v>
      </c>
      <c r="K17" s="1334"/>
    </row>
    <row r="18" spans="1:11" s="51" customFormat="1" x14ac:dyDescent="0.25">
      <c r="A18" s="51" t="s">
        <v>837</v>
      </c>
      <c r="B18" s="217">
        <v>4190</v>
      </c>
      <c r="C18" s="217">
        <v>4390</v>
      </c>
      <c r="D18" s="217">
        <v>4550</v>
      </c>
      <c r="E18" s="217">
        <v>4687</v>
      </c>
      <c r="F18" s="217" t="s">
        <v>1684</v>
      </c>
      <c r="G18" s="217">
        <v>5728</v>
      </c>
      <c r="K18" s="1334"/>
    </row>
    <row r="19" spans="1:11" s="51" customFormat="1" x14ac:dyDescent="0.25">
      <c r="A19" s="51" t="s">
        <v>838</v>
      </c>
      <c r="B19" s="217">
        <v>1532</v>
      </c>
      <c r="C19" s="217">
        <v>1926</v>
      </c>
      <c r="D19" s="217">
        <v>1490</v>
      </c>
      <c r="E19" s="217">
        <v>2040</v>
      </c>
      <c r="F19" s="217" t="s">
        <v>1684</v>
      </c>
      <c r="G19" s="217">
        <v>1967</v>
      </c>
      <c r="K19" s="1334"/>
    </row>
    <row r="20" spans="1:11" s="51" customFormat="1" x14ac:dyDescent="0.25">
      <c r="A20" s="51" t="s">
        <v>1916</v>
      </c>
      <c r="B20" s="217">
        <v>2814</v>
      </c>
      <c r="C20" s="217">
        <v>2579</v>
      </c>
      <c r="D20" s="217">
        <v>2640</v>
      </c>
      <c r="E20" s="217">
        <v>2649</v>
      </c>
      <c r="F20" s="217" t="s">
        <v>1684</v>
      </c>
      <c r="G20" s="217">
        <v>2524</v>
      </c>
      <c r="K20" s="1334"/>
    </row>
    <row r="21" spans="1:11" s="51" customFormat="1" x14ac:dyDescent="0.25">
      <c r="A21" s="51" t="s">
        <v>839</v>
      </c>
      <c r="B21" s="217">
        <v>11951</v>
      </c>
      <c r="C21" s="217">
        <v>11362</v>
      </c>
      <c r="D21" s="217">
        <v>10771</v>
      </c>
      <c r="E21" s="217">
        <v>12087</v>
      </c>
      <c r="F21" s="217" t="s">
        <v>1684</v>
      </c>
      <c r="G21" s="217">
        <v>11895</v>
      </c>
      <c r="K21" s="1334"/>
    </row>
    <row r="22" spans="1:11" s="51" customFormat="1" x14ac:dyDescent="0.25">
      <c r="A22" s="51" t="s">
        <v>988</v>
      </c>
      <c r="B22" s="217">
        <v>2505</v>
      </c>
      <c r="C22" s="217">
        <v>2273</v>
      </c>
      <c r="D22" s="217">
        <v>2458</v>
      </c>
      <c r="E22" s="217">
        <v>2891</v>
      </c>
      <c r="F22" s="217" t="s">
        <v>1684</v>
      </c>
      <c r="G22" s="217">
        <v>2638</v>
      </c>
      <c r="K22" s="1334"/>
    </row>
    <row r="23" spans="1:11" s="51" customFormat="1" x14ac:dyDescent="0.25">
      <c r="A23" s="51" t="s">
        <v>989</v>
      </c>
      <c r="B23" s="217">
        <v>1159</v>
      </c>
      <c r="C23" s="217">
        <v>935</v>
      </c>
      <c r="D23" s="217">
        <v>918</v>
      </c>
      <c r="E23" s="217">
        <v>860</v>
      </c>
      <c r="F23" s="217" t="s">
        <v>1684</v>
      </c>
      <c r="G23" s="217">
        <v>987</v>
      </c>
      <c r="K23" s="1334"/>
    </row>
    <row r="24" spans="1:11" s="51" customFormat="1" x14ac:dyDescent="0.25">
      <c r="A24" s="51" t="s">
        <v>990</v>
      </c>
      <c r="B24" s="217">
        <v>3224</v>
      </c>
      <c r="C24" s="217">
        <v>3116</v>
      </c>
      <c r="D24" s="217">
        <v>3860</v>
      </c>
      <c r="E24" s="217">
        <v>2765</v>
      </c>
      <c r="F24" s="217" t="s">
        <v>1684</v>
      </c>
      <c r="G24" s="217">
        <v>3291</v>
      </c>
      <c r="K24" s="1334"/>
    </row>
    <row r="25" spans="1:11" s="51" customFormat="1" x14ac:dyDescent="0.25">
      <c r="A25" s="51" t="s">
        <v>991</v>
      </c>
      <c r="B25" s="217">
        <v>235</v>
      </c>
      <c r="C25" s="217">
        <v>157</v>
      </c>
      <c r="D25" s="217">
        <v>171</v>
      </c>
      <c r="E25" s="217">
        <v>126</v>
      </c>
      <c r="F25" s="217" t="s">
        <v>1684</v>
      </c>
      <c r="G25" s="217">
        <v>203</v>
      </c>
      <c r="K25" s="1334"/>
    </row>
    <row r="26" spans="1:11" s="51" customFormat="1" x14ac:dyDescent="0.25">
      <c r="A26" s="51" t="s">
        <v>992</v>
      </c>
      <c r="B26" s="217">
        <v>1268</v>
      </c>
      <c r="C26" s="217">
        <v>1195</v>
      </c>
      <c r="D26" s="217">
        <v>733</v>
      </c>
      <c r="E26" s="217">
        <v>940</v>
      </c>
      <c r="F26" s="217" t="s">
        <v>1684</v>
      </c>
      <c r="G26" s="217">
        <v>1036</v>
      </c>
      <c r="K26" s="1334"/>
    </row>
    <row r="27" spans="1:11" s="51" customFormat="1" x14ac:dyDescent="0.25">
      <c r="A27" s="51" t="s">
        <v>2446</v>
      </c>
      <c r="B27" s="217" t="s">
        <v>1684</v>
      </c>
      <c r="C27" s="217" t="s">
        <v>1684</v>
      </c>
      <c r="D27" s="217" t="s">
        <v>1684</v>
      </c>
      <c r="E27" s="217" t="s">
        <v>1684</v>
      </c>
      <c r="F27" s="217" t="s">
        <v>1684</v>
      </c>
      <c r="G27" s="217">
        <v>1550</v>
      </c>
      <c r="K27" s="1334"/>
    </row>
    <row r="28" spans="1:11" s="51" customFormat="1" x14ac:dyDescent="0.25">
      <c r="A28" s="51" t="s">
        <v>993</v>
      </c>
      <c r="B28" s="217">
        <v>775</v>
      </c>
      <c r="C28" s="217">
        <v>1154</v>
      </c>
      <c r="D28" s="217">
        <v>1200</v>
      </c>
      <c r="E28" s="217">
        <v>1080</v>
      </c>
      <c r="F28" s="217" t="s">
        <v>1684</v>
      </c>
      <c r="G28" s="217" t="s">
        <v>1684</v>
      </c>
      <c r="K28" s="1334"/>
    </row>
    <row r="29" spans="1:11" s="51" customFormat="1" x14ac:dyDescent="0.25">
      <c r="A29" s="51" t="s">
        <v>994</v>
      </c>
      <c r="B29" s="217">
        <v>284</v>
      </c>
      <c r="C29" s="217">
        <v>122</v>
      </c>
      <c r="D29" s="217">
        <v>142</v>
      </c>
      <c r="E29" s="217">
        <v>103</v>
      </c>
      <c r="F29" s="217" t="s">
        <v>1684</v>
      </c>
      <c r="G29" s="217">
        <v>167</v>
      </c>
      <c r="K29" s="1334"/>
    </row>
    <row r="30" spans="1:11" s="51" customFormat="1" x14ac:dyDescent="0.25">
      <c r="A30" s="51" t="s">
        <v>180</v>
      </c>
      <c r="B30" s="217">
        <v>1185</v>
      </c>
      <c r="C30" s="217">
        <v>1168</v>
      </c>
      <c r="D30" s="217">
        <v>1215</v>
      </c>
      <c r="E30" s="217">
        <v>1256</v>
      </c>
      <c r="F30" s="217" t="s">
        <v>1684</v>
      </c>
      <c r="G30" s="217">
        <v>1398</v>
      </c>
      <c r="K30" s="1334"/>
    </row>
    <row r="31" spans="1:11" s="26" customFormat="1" ht="12.75" customHeight="1" x14ac:dyDescent="0.25">
      <c r="B31" s="36"/>
      <c r="C31" s="36"/>
      <c r="D31" s="36"/>
      <c r="E31" s="36"/>
      <c r="F31" s="36"/>
      <c r="G31" s="36"/>
      <c r="K31" s="1334"/>
    </row>
    <row r="32" spans="1:11" s="26" customFormat="1" ht="13.8" x14ac:dyDescent="0.25">
      <c r="A32" s="26" t="s">
        <v>1917</v>
      </c>
      <c r="B32" s="36">
        <v>10867</v>
      </c>
      <c r="C32" s="36">
        <v>10932</v>
      </c>
      <c r="D32" s="36">
        <v>11589</v>
      </c>
      <c r="E32" s="36">
        <v>11611</v>
      </c>
      <c r="F32" s="36" t="s">
        <v>1684</v>
      </c>
      <c r="G32" s="36">
        <v>11853</v>
      </c>
      <c r="K32" s="1334"/>
    </row>
    <row r="33" spans="1:11" s="26" customFormat="1" ht="13.8" x14ac:dyDescent="0.25">
      <c r="A33" s="26" t="s">
        <v>181</v>
      </c>
      <c r="B33" s="36">
        <v>4354</v>
      </c>
      <c r="C33" s="36">
        <v>4769</v>
      </c>
      <c r="D33" s="36">
        <v>4457</v>
      </c>
      <c r="E33" s="36">
        <v>4576</v>
      </c>
      <c r="F33" s="36" t="s">
        <v>1684</v>
      </c>
      <c r="G33" s="36">
        <v>4823</v>
      </c>
      <c r="K33" s="1334"/>
    </row>
    <row r="34" spans="1:11" s="42" customFormat="1" ht="13.8" x14ac:dyDescent="0.25">
      <c r="A34" s="26" t="s">
        <v>71</v>
      </c>
      <c r="B34" s="36">
        <v>1499</v>
      </c>
      <c r="C34" s="36">
        <v>1747</v>
      </c>
      <c r="D34" s="36">
        <v>1594</v>
      </c>
      <c r="E34" s="36">
        <v>1857</v>
      </c>
      <c r="F34" s="36" t="s">
        <v>1684</v>
      </c>
      <c r="G34" s="36">
        <v>1911</v>
      </c>
      <c r="K34" s="1334"/>
    </row>
    <row r="35" spans="1:11" s="26" customFormat="1" ht="12.75" customHeight="1" x14ac:dyDescent="0.25"/>
    <row r="36" spans="1:11" s="26" customFormat="1" ht="13.8" x14ac:dyDescent="0.25">
      <c r="A36" s="26" t="s">
        <v>1326</v>
      </c>
    </row>
    <row r="37" spans="1:11" s="26" customFormat="1" ht="12.75" customHeight="1" x14ac:dyDescent="0.25">
      <c r="A37" s="26" t="s">
        <v>2445</v>
      </c>
    </row>
    <row r="38" spans="1:11" s="1333" customFormat="1" ht="12.75" customHeight="1" x14ac:dyDescent="0.25">
      <c r="A38" s="1333" t="s">
        <v>2448</v>
      </c>
    </row>
    <row r="39" spans="1:11" s="1333" customFormat="1" ht="12.75" customHeight="1" x14ac:dyDescent="0.25"/>
    <row r="40" spans="1:11" ht="12.75" customHeight="1" x14ac:dyDescent="0.25">
      <c r="A40" s="26"/>
      <c r="B40" s="26"/>
      <c r="C40" s="26"/>
    </row>
    <row r="41" spans="1:11" ht="17.399999999999999" x14ac:dyDescent="0.3">
      <c r="A41" s="331"/>
      <c r="B41" s="331"/>
      <c r="C41" s="331"/>
      <c r="D41" s="331"/>
      <c r="E41" s="331"/>
      <c r="F41" s="331"/>
      <c r="G41" s="331"/>
      <c r="H41" s="15"/>
    </row>
    <row r="42" spans="1:11" ht="17.399999999999999" x14ac:dyDescent="0.3">
      <c r="A42" s="331"/>
      <c r="B42" s="331"/>
      <c r="C42" s="331"/>
      <c r="D42" s="331"/>
      <c r="E42" s="331"/>
      <c r="F42" s="331"/>
      <c r="G42" s="331"/>
      <c r="H42" s="15"/>
    </row>
    <row r="43" spans="1:11" ht="17.399999999999999" x14ac:dyDescent="0.3">
      <c r="A43" s="331"/>
      <c r="B43" s="331"/>
      <c r="C43" s="331"/>
      <c r="D43" s="331"/>
      <c r="E43" s="331"/>
      <c r="F43" s="331"/>
      <c r="G43" s="331"/>
      <c r="H43" s="15"/>
    </row>
    <row r="44" spans="1:11" ht="12.75" customHeight="1" x14ac:dyDescent="0.3">
      <c r="A44" s="331"/>
      <c r="B44" s="331"/>
      <c r="C44" s="331"/>
      <c r="D44" s="331"/>
      <c r="E44" s="331"/>
      <c r="F44" s="331"/>
      <c r="G44" s="331"/>
      <c r="H44" s="15"/>
    </row>
    <row r="45" spans="1:11" ht="12.75" customHeight="1" x14ac:dyDescent="0.3">
      <c r="A45" s="331"/>
      <c r="B45" s="331"/>
      <c r="C45" s="331"/>
      <c r="D45" s="331"/>
      <c r="E45" s="331"/>
      <c r="F45" s="331"/>
      <c r="G45" s="331"/>
      <c r="H45" s="15"/>
    </row>
    <row r="46" spans="1:11" s="16" customFormat="1" ht="15.75" customHeight="1" x14ac:dyDescent="0.3">
      <c r="A46" s="331"/>
      <c r="B46" s="331"/>
      <c r="C46" s="331"/>
      <c r="D46" s="331"/>
      <c r="E46" s="331"/>
      <c r="F46" s="331"/>
      <c r="G46" s="331"/>
      <c r="H46" s="37"/>
    </row>
    <row r="47" spans="1:11" ht="4.5" customHeight="1" x14ac:dyDescent="0.3">
      <c r="A47" s="331"/>
      <c r="B47" s="331"/>
      <c r="C47" s="331"/>
      <c r="D47" s="331"/>
      <c r="E47" s="331"/>
      <c r="F47" s="331"/>
      <c r="G47" s="331"/>
      <c r="H47" s="69"/>
    </row>
    <row r="48" spans="1:11" ht="4.5" customHeight="1" x14ac:dyDescent="0.3">
      <c r="A48" s="331"/>
      <c r="B48" s="331"/>
      <c r="C48" s="331"/>
      <c r="D48" s="331"/>
      <c r="E48" s="331"/>
      <c r="F48" s="331"/>
      <c r="G48" s="331"/>
      <c r="H48" s="14"/>
    </row>
    <row r="49" spans="1:8" s="26" customFormat="1" ht="14.25" customHeight="1" x14ac:dyDescent="0.3">
      <c r="A49" s="331"/>
      <c r="B49" s="331"/>
      <c r="C49" s="331"/>
      <c r="D49" s="331"/>
      <c r="E49" s="331"/>
      <c r="F49" s="331"/>
      <c r="G49" s="331"/>
      <c r="H49" s="67"/>
    </row>
    <row r="50" spans="1:8" s="26" customFormat="1" ht="12.75" customHeight="1" x14ac:dyDescent="0.3">
      <c r="A50" s="331"/>
      <c r="B50" s="331"/>
      <c r="C50" s="331"/>
      <c r="D50" s="331"/>
      <c r="E50" s="331"/>
      <c r="F50" s="331"/>
      <c r="G50" s="331"/>
      <c r="H50" s="67"/>
    </row>
    <row r="51" spans="1:8" s="26" customFormat="1" ht="14.25" customHeight="1" x14ac:dyDescent="0.3">
      <c r="A51" s="331"/>
      <c r="B51" s="331"/>
      <c r="C51" s="331"/>
      <c r="D51" s="331"/>
      <c r="E51" s="331"/>
      <c r="F51" s="331"/>
      <c r="G51" s="331"/>
      <c r="H51" s="119"/>
    </row>
    <row r="52" spans="1:8" s="26" customFormat="1" ht="12.75" customHeight="1" x14ac:dyDescent="0.3">
      <c r="A52" s="331"/>
      <c r="B52" s="331"/>
      <c r="C52" s="331"/>
      <c r="D52" s="331"/>
      <c r="E52" s="331"/>
      <c r="F52" s="331"/>
      <c r="G52" s="331"/>
      <c r="H52" s="67"/>
    </row>
    <row r="53" spans="1:8" s="51" customFormat="1" ht="12.75" customHeight="1" x14ac:dyDescent="0.3">
      <c r="A53" s="331"/>
      <c r="B53" s="331"/>
      <c r="C53" s="331"/>
      <c r="D53" s="331"/>
      <c r="E53" s="331"/>
      <c r="F53" s="331"/>
      <c r="G53" s="331"/>
      <c r="H53" s="230"/>
    </row>
    <row r="54" spans="1:8" s="51" customFormat="1" ht="12.75" customHeight="1" x14ac:dyDescent="0.3">
      <c r="A54" s="331"/>
      <c r="B54" s="331"/>
      <c r="C54" s="331"/>
      <c r="D54" s="331"/>
      <c r="E54" s="331"/>
      <c r="F54" s="331"/>
      <c r="G54" s="331"/>
      <c r="H54" s="230"/>
    </row>
    <row r="55" spans="1:8" s="51" customFormat="1" ht="12.75" customHeight="1" x14ac:dyDescent="0.3">
      <c r="A55" s="331"/>
      <c r="B55" s="331"/>
      <c r="C55" s="331"/>
      <c r="D55" s="331"/>
      <c r="E55" s="331"/>
      <c r="F55" s="331"/>
      <c r="G55" s="331"/>
      <c r="H55" s="230"/>
    </row>
    <row r="56" spans="1:8" s="51" customFormat="1" ht="12.75" customHeight="1" x14ac:dyDescent="0.3">
      <c r="A56" s="331"/>
      <c r="B56" s="331"/>
      <c r="C56" s="331"/>
      <c r="D56" s="331"/>
      <c r="E56" s="331"/>
      <c r="F56" s="331"/>
      <c r="G56" s="331"/>
      <c r="H56" s="230"/>
    </row>
    <row r="57" spans="1:8" s="51" customFormat="1" ht="12.75" customHeight="1" x14ac:dyDescent="0.3">
      <c r="A57" s="331"/>
      <c r="B57" s="331"/>
      <c r="C57" s="331"/>
      <c r="D57" s="331"/>
      <c r="E57" s="331"/>
      <c r="F57" s="331"/>
      <c r="G57" s="331"/>
      <c r="H57" s="230"/>
    </row>
    <row r="58" spans="1:8" s="51" customFormat="1" ht="12.75" customHeight="1" x14ac:dyDescent="0.3">
      <c r="A58" s="331"/>
      <c r="B58" s="331"/>
      <c r="C58" s="331"/>
      <c r="D58" s="331"/>
      <c r="E58" s="331"/>
      <c r="F58" s="331"/>
      <c r="G58" s="331"/>
      <c r="H58" s="230"/>
    </row>
    <row r="59" spans="1:8" s="51" customFormat="1" ht="12.75" customHeight="1" x14ac:dyDescent="0.3">
      <c r="A59" s="331"/>
      <c r="B59" s="331"/>
      <c r="C59" s="331"/>
      <c r="D59" s="331"/>
      <c r="E59" s="331"/>
      <c r="F59" s="331"/>
      <c r="G59" s="331"/>
      <c r="H59" s="230"/>
    </row>
    <row r="60" spans="1:8" s="51" customFormat="1" ht="12.75" customHeight="1" x14ac:dyDescent="0.3">
      <c r="A60" s="331"/>
      <c r="B60" s="331"/>
      <c r="C60" s="331"/>
      <c r="D60" s="331"/>
      <c r="E60" s="331"/>
      <c r="F60" s="331"/>
      <c r="G60" s="331"/>
      <c r="H60" s="230"/>
    </row>
    <row r="61" spans="1:8" s="51" customFormat="1" ht="12.75" customHeight="1" x14ac:dyDescent="0.3">
      <c r="A61" s="331"/>
      <c r="B61" s="331"/>
      <c r="C61" s="331"/>
      <c r="D61" s="331"/>
      <c r="E61" s="331"/>
      <c r="F61" s="331"/>
      <c r="G61" s="331"/>
      <c r="H61" s="230"/>
    </row>
    <row r="62" spans="1:8" s="51" customFormat="1" ht="12.75" customHeight="1" x14ac:dyDescent="0.3">
      <c r="A62" s="331"/>
      <c r="B62" s="331"/>
      <c r="C62" s="331"/>
      <c r="D62" s="331"/>
      <c r="E62" s="331"/>
      <c r="F62" s="331"/>
      <c r="G62" s="331"/>
      <c r="H62" s="231"/>
    </row>
    <row r="63" spans="1:8" s="51" customFormat="1" ht="12.75" customHeight="1" x14ac:dyDescent="0.3">
      <c r="A63" s="331"/>
      <c r="B63" s="331"/>
      <c r="C63" s="331"/>
      <c r="D63" s="331"/>
      <c r="E63" s="331"/>
      <c r="F63" s="331"/>
      <c r="G63" s="331"/>
      <c r="H63" s="230"/>
    </row>
    <row r="64" spans="1:8" s="51" customFormat="1" ht="12.75" customHeight="1" x14ac:dyDescent="0.3">
      <c r="A64" s="331"/>
      <c r="B64" s="331"/>
      <c r="C64" s="331"/>
      <c r="D64" s="331"/>
      <c r="E64" s="331"/>
      <c r="F64" s="331"/>
      <c r="G64" s="331"/>
      <c r="H64" s="230"/>
    </row>
    <row r="65" spans="1:8" s="51" customFormat="1" ht="12.75" customHeight="1" x14ac:dyDescent="0.3">
      <c r="A65" s="331"/>
      <c r="B65" s="331"/>
      <c r="C65" s="331"/>
      <c r="D65" s="331"/>
      <c r="E65" s="331"/>
      <c r="F65" s="331"/>
      <c r="G65" s="331"/>
      <c r="H65" s="230"/>
    </row>
    <row r="66" spans="1:8" s="51" customFormat="1" ht="15" customHeight="1" x14ac:dyDescent="0.25">
      <c r="A66" s="1486"/>
      <c r="B66" s="1486"/>
      <c r="C66" s="1486"/>
      <c r="D66" s="1486"/>
      <c r="E66" s="1486"/>
      <c r="F66" s="1486"/>
      <c r="G66" s="1486"/>
      <c r="H66" s="230"/>
    </row>
    <row r="67" spans="1:8" s="26" customFormat="1" ht="26.25" customHeight="1" x14ac:dyDescent="0.25">
      <c r="A67" s="1485" t="s">
        <v>2163</v>
      </c>
      <c r="B67" s="1485"/>
      <c r="C67" s="1485"/>
      <c r="D67" s="1485"/>
      <c r="E67" s="1485"/>
      <c r="F67" s="1485"/>
      <c r="G67" s="1485"/>
      <c r="H67" s="67"/>
    </row>
    <row r="68" spans="1:8" s="26" customFormat="1" ht="14.25" customHeight="1" x14ac:dyDescent="0.3">
      <c r="B68" s="331"/>
      <c r="C68" s="331"/>
      <c r="D68" s="331"/>
      <c r="E68" s="331"/>
      <c r="F68" s="331"/>
      <c r="G68" s="331"/>
      <c r="H68" s="67"/>
    </row>
    <row r="69" spans="1:8" s="42" customFormat="1" ht="14.25" customHeight="1" x14ac:dyDescent="0.3">
      <c r="A69" s="331"/>
      <c r="B69" s="331"/>
      <c r="C69" s="331"/>
      <c r="D69" s="331"/>
      <c r="E69" s="331"/>
      <c r="F69" s="331"/>
      <c r="G69" s="331"/>
      <c r="H69" s="67"/>
    </row>
  </sheetData>
  <customSheetViews>
    <customSheetView guid="{9014CDA8-C3FC-41E6-A045-DAEFC55B82B1}" showPageBreaks="1" fitToPage="1" printArea="1">
      <selection activeCell="E45" sqref="E45"/>
      <pageMargins left="0.75" right="0.75" top="1" bottom="1" header="0.5" footer="0.5"/>
      <printOptions horizontalCentered="1"/>
      <pageSetup scale="73" firstPageNumber="33" orientation="portrait" verticalDpi="300" r:id="rId1"/>
      <headerFooter alignWithMargins="0">
        <oddFooter>&amp;C&amp;P</oddFooter>
      </headerFooter>
    </customSheetView>
    <customSheetView guid="{F67F5823-51D5-4D47-B100-5B47C1E6BCB9}" showPageBreaks="1" fitToPage="1" printArea="1" topLeftCell="A23">
      <selection activeCell="C25" sqref="C25"/>
      <pageMargins left="0.75" right="0.75" top="1" bottom="1" header="0.5" footer="0.5"/>
      <printOptions horizontalCentered="1"/>
      <pageSetup scale="73" firstPageNumber="33" orientation="portrait" verticalDpi="300" r:id="rId2"/>
      <headerFooter alignWithMargins="0">
        <oddFooter>&amp;C&amp;P</oddFooter>
      </headerFooter>
    </customSheetView>
  </customSheetViews>
  <mergeCells count="6">
    <mergeCell ref="A67:G67"/>
    <mergeCell ref="A66:G66"/>
    <mergeCell ref="A1:G1"/>
    <mergeCell ref="A3:G3"/>
    <mergeCell ref="A5:G5"/>
    <mergeCell ref="A4:G4"/>
  </mergeCells>
  <phoneticPr fontId="0" type="noConversion"/>
  <hyperlinks>
    <hyperlink ref="A67:G67" r:id="rId3" display="Source: Statistics Canada. Table 11-10-0222-01 Household spending, Canada, regions and provinces" xr:uid="{00000000-0004-0000-1500-000000000000}"/>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drawing r:id="rId5"/>
  <legacyDrawingHF r:id="rId6"/>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9">
    <tabColor indexed="43"/>
    <pageSetUpPr fitToPage="1"/>
  </sheetPr>
  <dimension ref="A1:K90"/>
  <sheetViews>
    <sheetView zoomScaleNormal="100" workbookViewId="0">
      <selection sqref="A1:H1"/>
    </sheetView>
  </sheetViews>
  <sheetFormatPr defaultRowHeight="13.2" x14ac:dyDescent="0.25"/>
  <cols>
    <col min="1" max="1" width="9.33203125" style="1" bestFit="1" customWidth="1"/>
    <col min="2" max="2" width="15" customWidth="1"/>
    <col min="3" max="3" width="17.5546875" customWidth="1"/>
    <col min="4" max="4" width="15.44140625" customWidth="1"/>
    <col min="5" max="5" width="16.109375" customWidth="1"/>
    <col min="6" max="6" width="14.88671875" customWidth="1"/>
    <col min="7" max="7" width="16.44140625" customWidth="1"/>
    <col min="8" max="8" width="17.33203125" customWidth="1"/>
    <col min="9" max="9" width="17.88671875" customWidth="1"/>
  </cols>
  <sheetData>
    <row r="1" spans="1:9" ht="17.399999999999999" x14ac:dyDescent="0.3">
      <c r="A1" s="1451" t="s">
        <v>1268</v>
      </c>
      <c r="B1" s="1451"/>
      <c r="C1" s="1451"/>
      <c r="D1" s="1451"/>
      <c r="E1" s="1451"/>
      <c r="F1" s="1451"/>
      <c r="G1" s="1451"/>
      <c r="H1" s="1451"/>
      <c r="I1" s="535"/>
    </row>
    <row r="2" spans="1:9" ht="17.399999999999999" x14ac:dyDescent="0.3">
      <c r="A2" s="15"/>
      <c r="B2" s="48"/>
      <c r="C2" s="30"/>
      <c r="D2" s="30"/>
      <c r="E2" s="30"/>
      <c r="F2" s="30"/>
      <c r="G2" s="30"/>
      <c r="H2" s="30"/>
      <c r="I2" s="30"/>
    </row>
    <row r="3" spans="1:9" ht="17.399999999999999" x14ac:dyDescent="0.3">
      <c r="A3" s="1452" t="s">
        <v>2605</v>
      </c>
      <c r="B3" s="1452"/>
      <c r="C3" s="1452"/>
      <c r="D3" s="1452"/>
      <c r="E3" s="1452"/>
      <c r="F3" s="1452"/>
      <c r="G3" s="1452"/>
      <c r="H3" s="1452"/>
      <c r="I3" s="29"/>
    </row>
    <row r="4" spans="1:9" ht="17.399999999999999" x14ac:dyDescent="0.3">
      <c r="A4" s="1452" t="s">
        <v>440</v>
      </c>
      <c r="B4" s="1452"/>
      <c r="C4" s="1452"/>
      <c r="D4" s="1452"/>
      <c r="E4" s="1452"/>
      <c r="F4" s="1452"/>
      <c r="G4" s="1452"/>
      <c r="H4" s="1452"/>
      <c r="I4" s="29"/>
    </row>
    <row r="5" spans="1:9" ht="18" customHeight="1" x14ac:dyDescent="0.3">
      <c r="A5" s="1452" t="s">
        <v>535</v>
      </c>
      <c r="B5" s="1452"/>
      <c r="C5" s="1452"/>
      <c r="D5" s="1452"/>
      <c r="E5" s="1452"/>
      <c r="F5" s="1452"/>
      <c r="G5" s="1452"/>
      <c r="H5" s="1452"/>
      <c r="I5" s="29"/>
    </row>
    <row r="7" spans="1:9" s="33" customFormat="1" ht="13.8" x14ac:dyDescent="0.25"/>
    <row r="8" spans="1:9" s="33" customFormat="1" ht="13.8" x14ac:dyDescent="0.25">
      <c r="B8" s="33" t="s">
        <v>170</v>
      </c>
      <c r="C8" s="109" t="s">
        <v>936</v>
      </c>
      <c r="D8" s="109"/>
      <c r="E8" s="109"/>
      <c r="F8" s="33" t="s">
        <v>937</v>
      </c>
    </row>
    <row r="9" spans="1:9" s="33" customFormat="1" ht="13.8" x14ac:dyDescent="0.25">
      <c r="A9" s="33" t="s">
        <v>614</v>
      </c>
      <c r="B9" s="33" t="s">
        <v>938</v>
      </c>
      <c r="C9" s="109" t="s">
        <v>935</v>
      </c>
      <c r="D9" s="109" t="s">
        <v>764</v>
      </c>
      <c r="E9" s="109" t="s">
        <v>985</v>
      </c>
      <c r="F9" s="33" t="s">
        <v>935</v>
      </c>
      <c r="G9" s="33" t="s">
        <v>1291</v>
      </c>
      <c r="H9" s="33" t="s">
        <v>1292</v>
      </c>
    </row>
    <row r="10" spans="1:9" ht="4.5" customHeight="1" thickBot="1" x14ac:dyDescent="0.3">
      <c r="A10" s="87"/>
      <c r="B10" s="17"/>
      <c r="C10" s="18"/>
      <c r="D10" s="18"/>
      <c r="E10" s="18"/>
      <c r="F10" s="18"/>
      <c r="G10" s="18"/>
      <c r="H10" s="18"/>
    </row>
    <row r="11" spans="1:9" ht="4.5" customHeight="1" x14ac:dyDescent="0.25">
      <c r="B11" s="2"/>
      <c r="C11" s="14"/>
      <c r="E11" s="14"/>
      <c r="F11" s="14"/>
      <c r="G11" s="69"/>
      <c r="H11" s="69"/>
    </row>
    <row r="12" spans="1:9" s="26" customFormat="1" ht="13.8" x14ac:dyDescent="0.25">
      <c r="A12" s="1377">
        <v>2015</v>
      </c>
      <c r="B12" s="1378">
        <v>800.02</v>
      </c>
      <c r="C12" s="1378">
        <v>895.14</v>
      </c>
      <c r="D12" s="1378">
        <v>863.41</v>
      </c>
      <c r="E12" s="1378">
        <v>870.39</v>
      </c>
      <c r="F12" s="1378">
        <v>784.41</v>
      </c>
      <c r="G12" s="1378">
        <v>640.22</v>
      </c>
      <c r="H12" s="1378">
        <v>1130.75</v>
      </c>
    </row>
    <row r="13" spans="1:9" s="26" customFormat="1" ht="14.25" customHeight="1" x14ac:dyDescent="0.25">
      <c r="A13" s="1377">
        <v>2016</v>
      </c>
      <c r="B13" s="1378">
        <v>817.67</v>
      </c>
      <c r="C13" s="1378">
        <v>953.83</v>
      </c>
      <c r="D13" s="1378">
        <v>871.15</v>
      </c>
      <c r="E13" s="1378">
        <v>966.23</v>
      </c>
      <c r="F13" s="1378">
        <v>794.99</v>
      </c>
      <c r="G13" s="1378">
        <v>644.67999999999995</v>
      </c>
      <c r="H13" s="1378">
        <v>1127.27</v>
      </c>
    </row>
    <row r="14" spans="1:9" s="26" customFormat="1" ht="14.25" customHeight="1" x14ac:dyDescent="0.25">
      <c r="A14" s="1377">
        <v>2017</v>
      </c>
      <c r="B14" s="1378">
        <v>820.95</v>
      </c>
      <c r="C14" s="1378">
        <v>946.43</v>
      </c>
      <c r="D14" s="1378">
        <v>915.68</v>
      </c>
      <c r="E14" s="1378">
        <v>914.81</v>
      </c>
      <c r="F14" s="1378">
        <v>799.53</v>
      </c>
      <c r="G14" s="1378">
        <v>635.27</v>
      </c>
      <c r="H14" s="1378">
        <v>1151.9100000000001</v>
      </c>
    </row>
    <row r="15" spans="1:9" s="123" customFormat="1" ht="14.25" customHeight="1" x14ac:dyDescent="0.25">
      <c r="A15" s="1377">
        <v>2018</v>
      </c>
      <c r="B15" s="1378">
        <v>841.2</v>
      </c>
      <c r="C15" s="1378">
        <v>953.77</v>
      </c>
      <c r="D15" s="1378">
        <v>927.88</v>
      </c>
      <c r="E15" s="1378">
        <v>925.31</v>
      </c>
      <c r="F15" s="1378">
        <v>821.6</v>
      </c>
      <c r="G15" s="1378">
        <v>665.46</v>
      </c>
      <c r="H15" s="1378">
        <v>1174.55</v>
      </c>
    </row>
    <row r="16" spans="1:9" s="123" customFormat="1" ht="13.8" x14ac:dyDescent="0.25">
      <c r="A16" s="1377">
        <v>2019</v>
      </c>
      <c r="B16" s="1378">
        <v>866.91</v>
      </c>
      <c r="C16" s="1378">
        <v>987.13</v>
      </c>
      <c r="D16" s="1378">
        <v>935.88</v>
      </c>
      <c r="E16" s="1378">
        <v>987.18</v>
      </c>
      <c r="F16" s="1378">
        <v>845.98</v>
      </c>
      <c r="G16" s="1378">
        <v>684.37</v>
      </c>
      <c r="H16" s="1378">
        <v>1191.8900000000001</v>
      </c>
    </row>
    <row r="17" spans="1:9" s="123" customFormat="1" ht="16.2" x14ac:dyDescent="0.25">
      <c r="A17" s="1259" t="s">
        <v>2604</v>
      </c>
      <c r="B17" s="1204">
        <v>943.42</v>
      </c>
      <c r="C17" s="1204">
        <v>1078.75</v>
      </c>
      <c r="D17" s="1204" t="s">
        <v>863</v>
      </c>
      <c r="E17" s="1204">
        <v>1090.07</v>
      </c>
      <c r="F17" s="1204">
        <v>919.27</v>
      </c>
      <c r="G17" s="1204">
        <v>732.7</v>
      </c>
      <c r="H17" s="1204">
        <v>1240.07</v>
      </c>
    </row>
    <row r="18" spans="1:9" s="123" customFormat="1" ht="13.8" x14ac:dyDescent="0.25">
      <c r="A18" s="896"/>
      <c r="B18" s="897"/>
      <c r="C18" s="897"/>
      <c r="D18" s="897"/>
      <c r="E18" s="897"/>
      <c r="F18" s="897"/>
      <c r="G18" s="897"/>
      <c r="H18" s="897"/>
    </row>
    <row r="19" spans="1:9" s="123" customFormat="1" ht="13.8" x14ac:dyDescent="0.25">
      <c r="A19" s="10" t="s">
        <v>2606</v>
      </c>
      <c r="B19" s="897"/>
      <c r="C19" s="897"/>
      <c r="D19" s="897"/>
      <c r="E19" s="897"/>
      <c r="F19" s="897"/>
      <c r="G19" s="897"/>
      <c r="H19" s="897"/>
    </row>
    <row r="20" spans="1:9" s="123" customFormat="1" ht="13.8" x14ac:dyDescent="0.25">
      <c r="A20" s="895"/>
      <c r="B20" s="658"/>
      <c r="C20" s="658"/>
      <c r="D20" s="658"/>
      <c r="E20" s="658"/>
      <c r="F20" s="658"/>
      <c r="G20" s="658"/>
      <c r="H20" s="658"/>
    </row>
    <row r="21" spans="1:9" s="26" customFormat="1" ht="15" customHeight="1" x14ac:dyDescent="0.25">
      <c r="A21" s="1473" t="s">
        <v>2213</v>
      </c>
      <c r="B21" s="1473"/>
      <c r="C21" s="1473"/>
      <c r="D21" s="1473"/>
      <c r="E21" s="1473"/>
      <c r="F21" s="1473"/>
      <c r="G21" s="1473"/>
      <c r="H21" s="1473"/>
    </row>
    <row r="22" spans="1:9" s="26" customFormat="1" ht="14.25" customHeight="1" x14ac:dyDescent="0.25">
      <c r="A22" s="900"/>
      <c r="B22" s="900"/>
      <c r="C22" s="900"/>
      <c r="D22" s="900"/>
      <c r="E22" s="900"/>
      <c r="F22" s="900"/>
      <c r="G22" s="900"/>
      <c r="H22" s="900"/>
    </row>
    <row r="23" spans="1:9" s="27" customFormat="1" ht="17.399999999999999" x14ac:dyDescent="0.3">
      <c r="A23" s="1451" t="s">
        <v>1269</v>
      </c>
      <c r="B23" s="1451"/>
      <c r="C23" s="1451"/>
      <c r="D23" s="1451"/>
      <c r="E23" s="1451"/>
      <c r="F23" s="1451"/>
      <c r="G23" s="1451"/>
      <c r="H23" s="1451"/>
      <c r="I23" s="535"/>
    </row>
    <row r="24" spans="1:9" s="27" customFormat="1" ht="17.399999999999999" x14ac:dyDescent="0.3">
      <c r="A24" s="48"/>
    </row>
    <row r="25" spans="1:9" s="27" customFormat="1" ht="17.399999999999999" x14ac:dyDescent="0.3">
      <c r="A25" s="1452" t="s">
        <v>2452</v>
      </c>
      <c r="B25" s="1452"/>
      <c r="C25" s="1452"/>
      <c r="D25" s="1452"/>
      <c r="E25" s="1452"/>
      <c r="F25" s="1452"/>
      <c r="G25" s="1452"/>
      <c r="H25" s="1452"/>
      <c r="I25" s="29"/>
    </row>
    <row r="26" spans="1:9" s="27" customFormat="1" ht="17.399999999999999" x14ac:dyDescent="0.3">
      <c r="A26" s="1452" t="s">
        <v>440</v>
      </c>
      <c r="B26" s="1452"/>
      <c r="C26" s="1452"/>
      <c r="D26" s="1452"/>
      <c r="E26" s="1452"/>
      <c r="F26" s="1452"/>
      <c r="G26" s="1452"/>
      <c r="H26" s="1452"/>
      <c r="I26" s="29"/>
    </row>
    <row r="27" spans="1:9" s="27" customFormat="1" ht="17.399999999999999" x14ac:dyDescent="0.3">
      <c r="A27" s="1452" t="s">
        <v>853</v>
      </c>
      <c r="B27" s="1452"/>
      <c r="C27" s="1452"/>
      <c r="D27" s="1452"/>
      <c r="E27" s="1452"/>
      <c r="F27" s="1452"/>
      <c r="G27" s="1452"/>
      <c r="H27" s="1452"/>
      <c r="I27" s="29"/>
    </row>
    <row r="30" spans="1:9" s="16" customFormat="1" ht="16.5" customHeight="1" x14ac:dyDescent="0.3">
      <c r="D30" s="1258">
        <v>2016</v>
      </c>
      <c r="E30" s="1258" t="s">
        <v>2140</v>
      </c>
      <c r="F30" s="1258" t="s">
        <v>2302</v>
      </c>
      <c r="G30" s="1258" t="s">
        <v>2414</v>
      </c>
      <c r="H30" s="1200" t="s">
        <v>2451</v>
      </c>
      <c r="I30" s="47"/>
    </row>
    <row r="31" spans="1:9" s="16" customFormat="1" ht="4.5" customHeight="1" thickBot="1" x14ac:dyDescent="0.35">
      <c r="A31" s="22"/>
      <c r="B31" s="22"/>
      <c r="C31" s="22"/>
      <c r="D31" s="982"/>
      <c r="E31" s="982"/>
      <c r="F31" s="892"/>
      <c r="G31" s="1084"/>
      <c r="H31" s="1201"/>
      <c r="I31" s="47"/>
    </row>
    <row r="32" spans="1:9" ht="4.5" customHeight="1" x14ac:dyDescent="0.25">
      <c r="I32" s="47"/>
    </row>
    <row r="33" spans="1:11" s="32" customFormat="1" ht="13.8" x14ac:dyDescent="0.25">
      <c r="A33" s="184" t="s">
        <v>365</v>
      </c>
      <c r="D33" s="88">
        <v>576544</v>
      </c>
      <c r="E33" s="88">
        <v>636693</v>
      </c>
      <c r="F33" s="88">
        <v>679978</v>
      </c>
      <c r="G33" s="88">
        <v>729491</v>
      </c>
      <c r="H33" s="88">
        <v>776585</v>
      </c>
      <c r="I33" s="47"/>
    </row>
    <row r="34" spans="1:11" s="159" customFormat="1" ht="13.8" x14ac:dyDescent="0.25">
      <c r="A34" s="605" t="s">
        <v>1422</v>
      </c>
      <c r="D34" s="984">
        <v>247993</v>
      </c>
      <c r="E34" s="984">
        <v>251932</v>
      </c>
      <c r="F34" s="894">
        <v>273227</v>
      </c>
      <c r="G34" s="1086">
        <v>292353</v>
      </c>
      <c r="H34" s="1203">
        <v>316455</v>
      </c>
      <c r="I34" s="47"/>
      <c r="J34" s="167"/>
      <c r="K34" s="410"/>
    </row>
    <row r="35" spans="1:11" s="159" customFormat="1" ht="13.8" x14ac:dyDescent="0.25">
      <c r="A35" s="605" t="s">
        <v>294</v>
      </c>
      <c r="D35" s="984">
        <v>178394</v>
      </c>
      <c r="E35" s="984">
        <v>220463</v>
      </c>
      <c r="F35" s="894">
        <v>240166</v>
      </c>
      <c r="G35" s="1086">
        <v>257458</v>
      </c>
      <c r="H35" s="1203">
        <v>277017</v>
      </c>
      <c r="I35" s="47"/>
      <c r="J35" s="167"/>
      <c r="K35" s="410"/>
    </row>
    <row r="36" spans="1:11" s="159" customFormat="1" ht="13.8" x14ac:dyDescent="0.25">
      <c r="A36" s="704" t="s">
        <v>66</v>
      </c>
      <c r="D36" s="984">
        <v>150157</v>
      </c>
      <c r="E36" s="984">
        <f>E33-E34-E35</f>
        <v>164298</v>
      </c>
      <c r="F36" s="1335">
        <f t="shared" ref="F36:H36" si="0">F33-F34-F35</f>
        <v>166585</v>
      </c>
      <c r="G36" s="1335">
        <f t="shared" si="0"/>
        <v>179680</v>
      </c>
      <c r="H36" s="1335">
        <f t="shared" si="0"/>
        <v>183113</v>
      </c>
      <c r="I36" s="47"/>
      <c r="J36" s="167"/>
    </row>
    <row r="37" spans="1:11" s="159" customFormat="1" ht="13.8" x14ac:dyDescent="0.25">
      <c r="A37" s="299"/>
      <c r="D37" s="984"/>
      <c r="E37" s="984"/>
      <c r="F37" s="894"/>
      <c r="G37" s="1086"/>
      <c r="H37" s="1203"/>
      <c r="I37" s="47"/>
      <c r="J37" s="167"/>
    </row>
    <row r="38" spans="1:11" s="32" customFormat="1" ht="13.8" x14ac:dyDescent="0.25">
      <c r="A38" s="184" t="s">
        <v>1329</v>
      </c>
      <c r="D38" s="88">
        <v>2156885</v>
      </c>
      <c r="E38" s="88">
        <v>2265572</v>
      </c>
      <c r="F38" s="88">
        <v>2346121</v>
      </c>
      <c r="G38" s="88">
        <v>2512027</v>
      </c>
      <c r="H38" s="88">
        <v>2527404</v>
      </c>
      <c r="I38" s="47"/>
      <c r="J38" s="167"/>
    </row>
    <row r="39" spans="1:11" s="159" customFormat="1" ht="13.8" x14ac:dyDescent="0.25">
      <c r="A39" s="299" t="s">
        <v>296</v>
      </c>
      <c r="D39" s="984">
        <v>310967</v>
      </c>
      <c r="E39" s="984">
        <v>328790</v>
      </c>
      <c r="F39" s="894">
        <v>340519</v>
      </c>
      <c r="G39" s="1086">
        <v>353799</v>
      </c>
      <c r="H39" s="1203">
        <v>372527</v>
      </c>
      <c r="I39" s="47"/>
      <c r="J39" s="167"/>
      <c r="K39" s="410"/>
    </row>
    <row r="40" spans="1:11" s="159" customFormat="1" ht="13.8" x14ac:dyDescent="0.25">
      <c r="A40" s="299" t="s">
        <v>576</v>
      </c>
      <c r="D40" s="984">
        <v>90493</v>
      </c>
      <c r="E40" s="984">
        <v>95705</v>
      </c>
      <c r="F40" s="894">
        <v>101348</v>
      </c>
      <c r="G40" s="1086">
        <v>108785</v>
      </c>
      <c r="H40" s="1203">
        <v>110374</v>
      </c>
      <c r="I40" s="47"/>
      <c r="J40" s="167"/>
    </row>
    <row r="41" spans="1:11" s="159" customFormat="1" ht="13.8" x14ac:dyDescent="0.25">
      <c r="A41" s="299" t="s">
        <v>879</v>
      </c>
      <c r="D41" s="984">
        <v>33886</v>
      </c>
      <c r="E41" s="984">
        <v>34643</v>
      </c>
      <c r="F41" s="894">
        <v>31776</v>
      </c>
      <c r="G41" s="1086">
        <v>33428</v>
      </c>
      <c r="H41" s="1203">
        <v>33883</v>
      </c>
      <c r="I41" s="47"/>
      <c r="J41" s="167"/>
    </row>
    <row r="42" spans="1:11" s="159" customFormat="1" ht="13.8" x14ac:dyDescent="0.25">
      <c r="A42" s="299" t="s">
        <v>1396</v>
      </c>
      <c r="D42" s="984">
        <v>173918</v>
      </c>
      <c r="E42" s="984">
        <v>175410</v>
      </c>
      <c r="F42" s="894">
        <v>176288</v>
      </c>
      <c r="G42" s="1086">
        <v>181577</v>
      </c>
      <c r="H42" s="1203">
        <v>189448</v>
      </c>
      <c r="I42" s="47"/>
      <c r="J42" s="167"/>
    </row>
    <row r="43" spans="1:11" s="159" customFormat="1" ht="13.8" x14ac:dyDescent="0.25">
      <c r="A43" s="299" t="s">
        <v>756</v>
      </c>
      <c r="D43" s="984">
        <v>416088</v>
      </c>
      <c r="E43" s="984">
        <v>437043</v>
      </c>
      <c r="F43" s="894">
        <v>458741</v>
      </c>
      <c r="G43" s="1086">
        <v>521753</v>
      </c>
      <c r="H43" s="1203">
        <v>519988</v>
      </c>
      <c r="I43" s="47"/>
      <c r="J43" s="167"/>
      <c r="K43" s="410"/>
    </row>
    <row r="44" spans="1:11" s="159" customFormat="1" ht="13.8" x14ac:dyDescent="0.25">
      <c r="A44" s="299" t="s">
        <v>888</v>
      </c>
      <c r="D44" s="984">
        <v>281775</v>
      </c>
      <c r="E44" s="984">
        <v>289724</v>
      </c>
      <c r="F44" s="894">
        <v>301979</v>
      </c>
      <c r="G44" s="1086">
        <v>314662</v>
      </c>
      <c r="H44" s="1203">
        <v>323408</v>
      </c>
      <c r="I44" s="47"/>
      <c r="J44" s="167"/>
    </row>
    <row r="45" spans="1:11" s="159" customFormat="1" ht="13.8" x14ac:dyDescent="0.25">
      <c r="A45" s="162" t="s">
        <v>298</v>
      </c>
      <c r="D45" s="984">
        <v>447198</v>
      </c>
      <c r="E45" s="984">
        <v>458116</v>
      </c>
      <c r="F45" s="894">
        <v>484412</v>
      </c>
      <c r="G45" s="1086">
        <v>525303</v>
      </c>
      <c r="H45" s="1203">
        <v>477755</v>
      </c>
      <c r="I45" s="47"/>
      <c r="J45" s="167"/>
      <c r="K45" s="410"/>
    </row>
    <row r="46" spans="1:11" s="159" customFormat="1" ht="13.8" x14ac:dyDescent="0.25">
      <c r="A46" s="162" t="s">
        <v>1114</v>
      </c>
      <c r="D46" s="984"/>
      <c r="E46" s="984"/>
      <c r="F46" s="894"/>
      <c r="G46" s="1086"/>
      <c r="H46" s="1203"/>
      <c r="I46" s="47"/>
      <c r="J46" s="167"/>
    </row>
    <row r="47" spans="1:11" s="51" customFormat="1" ht="13.8" x14ac:dyDescent="0.25">
      <c r="A47" s="300" t="s">
        <v>469</v>
      </c>
      <c r="D47" s="107">
        <v>238710</v>
      </c>
      <c r="E47" s="107">
        <v>278012</v>
      </c>
      <c r="F47" s="107">
        <v>277936</v>
      </c>
      <c r="G47" s="107">
        <v>289768</v>
      </c>
      <c r="H47" s="107">
        <v>297707</v>
      </c>
      <c r="I47" s="47"/>
      <c r="J47" s="167"/>
      <c r="K47" s="410"/>
    </row>
    <row r="48" spans="1:11" s="51" customFormat="1" ht="13.8" x14ac:dyDescent="0.25">
      <c r="A48" s="300" t="s">
        <v>1115</v>
      </c>
      <c r="D48" s="107">
        <v>131686</v>
      </c>
      <c r="E48" s="107">
        <v>135406</v>
      </c>
      <c r="F48" s="107">
        <v>138996</v>
      </c>
      <c r="G48" s="107">
        <v>146091</v>
      </c>
      <c r="H48" s="107">
        <v>159375</v>
      </c>
      <c r="I48" s="47"/>
      <c r="J48" s="167"/>
    </row>
    <row r="49" spans="1:10" s="51" customFormat="1" ht="13.8" x14ac:dyDescent="0.25">
      <c r="A49" s="300" t="s">
        <v>461</v>
      </c>
      <c r="D49" s="107">
        <v>32164</v>
      </c>
      <c r="E49" s="107">
        <v>32723</v>
      </c>
      <c r="F49" s="107">
        <v>34126</v>
      </c>
      <c r="G49" s="107">
        <v>36861</v>
      </c>
      <c r="H49" s="107">
        <v>42939</v>
      </c>
      <c r="I49" s="47"/>
      <c r="J49" s="167"/>
    </row>
    <row r="50" spans="1:10" s="51" customFormat="1" ht="4.5" customHeight="1" thickBot="1" x14ac:dyDescent="0.3">
      <c r="A50" s="300"/>
      <c r="D50" s="486"/>
      <c r="E50" s="486"/>
      <c r="F50" s="486"/>
      <c r="G50" s="486"/>
      <c r="H50" s="486"/>
      <c r="I50" s="47"/>
    </row>
    <row r="51" spans="1:10" s="51" customFormat="1" ht="4.5" customHeight="1" x14ac:dyDescent="0.25">
      <c r="A51" s="300"/>
      <c r="D51" s="107"/>
      <c r="E51" s="107"/>
      <c r="F51" s="107"/>
      <c r="G51" s="107"/>
      <c r="H51" s="107"/>
      <c r="I51" s="47"/>
    </row>
    <row r="52" spans="1:10" s="159" customFormat="1" ht="13.8" x14ac:dyDescent="0.25">
      <c r="A52" s="162" t="s">
        <v>889</v>
      </c>
      <c r="D52" s="984">
        <v>2733429</v>
      </c>
      <c r="E52" s="984">
        <v>2902265</v>
      </c>
      <c r="F52" s="984">
        <v>3026099</v>
      </c>
      <c r="G52" s="1086">
        <v>3241518</v>
      </c>
      <c r="H52" s="1203">
        <v>3303989</v>
      </c>
      <c r="I52" s="47"/>
    </row>
    <row r="53" spans="1:10" s="159" customFormat="1" ht="13.8" x14ac:dyDescent="0.25">
      <c r="A53" s="898" t="s">
        <v>1842</v>
      </c>
      <c r="D53" s="984">
        <v>434622</v>
      </c>
      <c r="E53" s="984">
        <v>439891</v>
      </c>
      <c r="F53" s="894">
        <v>454691</v>
      </c>
      <c r="G53" s="1086">
        <v>473328</v>
      </c>
      <c r="H53" s="1203">
        <v>480932</v>
      </c>
      <c r="I53" s="47"/>
    </row>
    <row r="54" spans="1:10" s="159" customFormat="1" ht="4.5" customHeight="1" thickBot="1" x14ac:dyDescent="0.3">
      <c r="A54" s="162"/>
      <c r="D54" s="487"/>
      <c r="E54" s="487"/>
      <c r="F54" s="487"/>
      <c r="G54" s="487"/>
      <c r="H54" s="487"/>
      <c r="I54" s="47"/>
    </row>
    <row r="55" spans="1:10" s="159" customFormat="1" ht="4.5" customHeight="1" x14ac:dyDescent="0.25">
      <c r="A55" s="162"/>
      <c r="D55" s="984"/>
      <c r="E55" s="984"/>
      <c r="F55" s="894"/>
      <c r="G55" s="1086"/>
      <c r="H55" s="1203"/>
      <c r="I55" s="167"/>
    </row>
    <row r="56" spans="1:10" s="32" customFormat="1" ht="13.8" x14ac:dyDescent="0.25">
      <c r="A56" s="61" t="s">
        <v>890</v>
      </c>
      <c r="D56" s="88">
        <v>3168051</v>
      </c>
      <c r="E56" s="88">
        <v>3342156</v>
      </c>
      <c r="F56" s="88">
        <v>3480790</v>
      </c>
      <c r="G56" s="88">
        <v>3714846</v>
      </c>
      <c r="H56" s="88">
        <v>3784921</v>
      </c>
      <c r="I56" s="49"/>
    </row>
    <row r="57" spans="1:10" s="32" customFormat="1" ht="13.8" x14ac:dyDescent="0.25">
      <c r="A57" s="213" t="s">
        <v>1381</v>
      </c>
      <c r="D57" s="390">
        <v>2.6389913030406387</v>
      </c>
      <c r="E57" s="390">
        <f>(E56/D56-1)*100</f>
        <v>5.4956501647227318</v>
      </c>
      <c r="F57" s="390">
        <f t="shared" ref="F57:H57" si="1">(F56/E56-1)*100</f>
        <v>4.1480409651733829</v>
      </c>
      <c r="G57" s="390">
        <f t="shared" si="1"/>
        <v>6.7242206510591096</v>
      </c>
      <c r="H57" s="390">
        <f t="shared" si="1"/>
        <v>1.8863500667322342</v>
      </c>
    </row>
    <row r="59" spans="1:10" ht="13.8" x14ac:dyDescent="0.25">
      <c r="A59" s="162" t="s">
        <v>948</v>
      </c>
      <c r="D59" s="47"/>
      <c r="H59" s="285"/>
      <c r="I59" s="118"/>
    </row>
    <row r="60" spans="1:10" ht="13.8" x14ac:dyDescent="0.25">
      <c r="A60" s="162" t="s">
        <v>408</v>
      </c>
    </row>
    <row r="61" spans="1:10" ht="13.8" x14ac:dyDescent="0.25">
      <c r="A61" s="1487" t="s">
        <v>2215</v>
      </c>
      <c r="B61" s="1487"/>
      <c r="C61" s="1487"/>
      <c r="D61" s="1487"/>
      <c r="E61" s="1487"/>
      <c r="F61" s="1487"/>
      <c r="G61" s="1487"/>
      <c r="H61" s="1487"/>
    </row>
    <row r="64" spans="1:10" s="26" customFormat="1" ht="17.399999999999999" x14ac:dyDescent="0.3">
      <c r="A64" s="1451" t="s">
        <v>1271</v>
      </c>
      <c r="B64" s="1451"/>
      <c r="C64" s="1451"/>
      <c r="D64" s="1451"/>
      <c r="E64" s="1451"/>
      <c r="F64" s="1451"/>
      <c r="G64" s="1451"/>
      <c r="H64" s="1451"/>
      <c r="I64" s="1451"/>
    </row>
    <row r="65" spans="1:9" ht="18" customHeight="1" x14ac:dyDescent="0.3">
      <c r="A65" s="15"/>
      <c r="B65" s="27"/>
    </row>
    <row r="66" spans="1:9" ht="17.399999999999999" x14ac:dyDescent="0.3">
      <c r="A66" s="1452" t="s">
        <v>2456</v>
      </c>
      <c r="B66" s="1452"/>
      <c r="C66" s="1452"/>
      <c r="D66" s="1452"/>
      <c r="E66" s="1452"/>
      <c r="F66" s="1452"/>
      <c r="G66" s="1452"/>
      <c r="H66" s="1452"/>
      <c r="I66" s="1452"/>
    </row>
    <row r="67" spans="1:9" ht="17.399999999999999" x14ac:dyDescent="0.3">
      <c r="A67" s="1452" t="s">
        <v>1518</v>
      </c>
      <c r="B67" s="1452"/>
      <c r="C67" s="1452"/>
      <c r="D67" s="1452"/>
      <c r="E67" s="1452"/>
      <c r="F67" s="1452"/>
      <c r="G67" s="1452"/>
      <c r="H67" s="1452"/>
      <c r="I67" s="1452"/>
    </row>
    <row r="68" spans="1:9" ht="18.75" customHeight="1" x14ac:dyDescent="0.3">
      <c r="A68" s="1452" t="s">
        <v>440</v>
      </c>
      <c r="B68" s="1452"/>
      <c r="C68" s="1452"/>
      <c r="D68" s="1452"/>
      <c r="E68" s="1452"/>
      <c r="F68" s="1452"/>
      <c r="G68" s="1452"/>
      <c r="H68" s="1452"/>
      <c r="I68" s="1452"/>
    </row>
    <row r="69" spans="1:9" ht="13.8" x14ac:dyDescent="0.25">
      <c r="A69" s="33"/>
      <c r="B69" s="33"/>
      <c r="C69" s="184"/>
      <c r="D69" s="184"/>
      <c r="E69" s="184"/>
      <c r="F69" s="184"/>
      <c r="G69" s="33"/>
      <c r="H69" s="33"/>
      <c r="I69" s="33"/>
    </row>
    <row r="70" spans="1:9" ht="13.8" x14ac:dyDescent="0.25">
      <c r="A70" s="33"/>
      <c r="B70" s="184"/>
      <c r="C70" s="184"/>
      <c r="D70" s="184"/>
      <c r="E70" s="184"/>
      <c r="F70" s="184"/>
      <c r="G70" s="33"/>
      <c r="H70" s="33"/>
      <c r="I70" s="33"/>
    </row>
    <row r="71" spans="1:9" ht="13.8" x14ac:dyDescent="0.25">
      <c r="A71" s="33"/>
      <c r="B71" s="653" t="s">
        <v>369</v>
      </c>
      <c r="C71" s="33"/>
      <c r="D71" s="33"/>
      <c r="E71" s="33"/>
      <c r="F71" s="33"/>
      <c r="G71" s="33"/>
      <c r="H71" s="33"/>
      <c r="I71" s="33"/>
    </row>
    <row r="72" spans="1:9" ht="13.8" x14ac:dyDescent="0.25">
      <c r="A72" s="33" t="s">
        <v>614</v>
      </c>
      <c r="B72" s="653" t="s">
        <v>19</v>
      </c>
      <c r="C72" s="653" t="s">
        <v>933</v>
      </c>
      <c r="D72" s="653" t="s">
        <v>60</v>
      </c>
      <c r="E72" s="653" t="s">
        <v>1515</v>
      </c>
      <c r="F72" s="653" t="s">
        <v>1516</v>
      </c>
      <c r="G72" s="653" t="s">
        <v>934</v>
      </c>
      <c r="H72" s="653" t="s">
        <v>1517</v>
      </c>
      <c r="I72" s="653" t="s">
        <v>2453</v>
      </c>
    </row>
    <row r="73" spans="1:9" ht="4.5" customHeight="1" thickBot="1" x14ac:dyDescent="0.35">
      <c r="A73" s="22"/>
      <c r="B73" s="72"/>
      <c r="C73" s="72"/>
      <c r="D73" s="72"/>
      <c r="E73" s="72"/>
      <c r="F73" s="72"/>
      <c r="G73" s="72"/>
      <c r="H73" s="72"/>
      <c r="I73" s="72"/>
    </row>
    <row r="74" spans="1:9" ht="4.5" customHeight="1" x14ac:dyDescent="0.3">
      <c r="A74" s="16"/>
      <c r="B74" s="37"/>
      <c r="C74" s="37"/>
      <c r="D74" s="37"/>
      <c r="E74" s="37"/>
      <c r="F74" s="37"/>
      <c r="G74" s="37"/>
      <c r="H74" s="37"/>
      <c r="I74" s="37"/>
    </row>
    <row r="75" spans="1:9" s="126" customFormat="1" ht="14.25" customHeight="1" x14ac:dyDescent="0.25">
      <c r="A75" s="770">
        <v>2015</v>
      </c>
      <c r="B75" s="88">
        <v>10371</v>
      </c>
      <c r="C75" s="771">
        <v>7390</v>
      </c>
      <c r="D75" s="771">
        <v>914.16666666666663</v>
      </c>
      <c r="E75" s="771">
        <v>268.33333333333331</v>
      </c>
      <c r="F75" s="771">
        <v>639.16666666666663</v>
      </c>
      <c r="G75" s="771">
        <v>1138.3333333333333</v>
      </c>
      <c r="H75" s="771">
        <v>20</v>
      </c>
      <c r="I75" s="771">
        <v>371.66666666666669</v>
      </c>
    </row>
    <row r="76" spans="1:9" s="126" customFormat="1" ht="13.8" x14ac:dyDescent="0.25">
      <c r="A76" s="796">
        <v>2016</v>
      </c>
      <c r="B76" s="88">
        <v>10812</v>
      </c>
      <c r="C76" s="797">
        <v>7739.166666666667</v>
      </c>
      <c r="D76" s="797">
        <v>943.33333333333337</v>
      </c>
      <c r="E76" s="797">
        <v>294.16666666666669</v>
      </c>
      <c r="F76" s="797">
        <v>630.83333333333337</v>
      </c>
      <c r="G76" s="797">
        <v>1189.1666666666667</v>
      </c>
      <c r="H76" s="797">
        <v>0</v>
      </c>
      <c r="I76" s="797">
        <v>390</v>
      </c>
    </row>
    <row r="77" spans="1:9" s="126" customFormat="1" ht="13.8" x14ac:dyDescent="0.25">
      <c r="A77" s="893">
        <v>2017</v>
      </c>
      <c r="B77" s="88">
        <v>11375</v>
      </c>
      <c r="C77" s="894">
        <v>8125.833333333333</v>
      </c>
      <c r="D77" s="894">
        <v>1007.5</v>
      </c>
      <c r="E77" s="894">
        <v>275.83333333333331</v>
      </c>
      <c r="F77" s="894">
        <v>647.5</v>
      </c>
      <c r="G77" s="894">
        <v>1300.8333333333333</v>
      </c>
      <c r="H77" s="894">
        <v>2.5</v>
      </c>
      <c r="I77" s="894">
        <v>640</v>
      </c>
    </row>
    <row r="78" spans="1:9" s="126" customFormat="1" ht="13.8" x14ac:dyDescent="0.25">
      <c r="A78" s="983">
        <v>2018</v>
      </c>
      <c r="B78" s="88">
        <v>11167.5</v>
      </c>
      <c r="C78" s="984">
        <v>7985</v>
      </c>
      <c r="D78" s="984">
        <v>985.83333333333337</v>
      </c>
      <c r="E78" s="984">
        <v>263.33333333333331</v>
      </c>
      <c r="F78" s="984">
        <v>601</v>
      </c>
      <c r="G78" s="984">
        <v>1320.8333333333333</v>
      </c>
      <c r="H78" s="984">
        <v>0</v>
      </c>
      <c r="I78" s="984">
        <v>909.16666666666663</v>
      </c>
    </row>
    <row r="79" spans="1:9" s="126" customFormat="1" ht="13.8" x14ac:dyDescent="0.25">
      <c r="A79" s="1085">
        <v>2019</v>
      </c>
      <c r="B79" s="88">
        <v>11016</v>
      </c>
      <c r="C79" s="1086">
        <v>7810</v>
      </c>
      <c r="D79" s="1086">
        <v>958</v>
      </c>
      <c r="E79" s="1086">
        <v>264</v>
      </c>
      <c r="F79" s="1086">
        <v>637</v>
      </c>
      <c r="G79" s="1086">
        <v>1341</v>
      </c>
      <c r="H79" s="1086">
        <v>0</v>
      </c>
      <c r="I79" s="1086">
        <v>958</v>
      </c>
    </row>
    <row r="80" spans="1:9" s="126" customFormat="1" ht="13.8" x14ac:dyDescent="0.25">
      <c r="A80" s="1202">
        <v>2020</v>
      </c>
      <c r="B80" s="88">
        <v>10974</v>
      </c>
      <c r="C80" s="1203">
        <v>7804</v>
      </c>
      <c r="D80" s="1203">
        <v>814</v>
      </c>
      <c r="E80" s="1203">
        <v>260</v>
      </c>
      <c r="F80" s="1203">
        <v>677</v>
      </c>
      <c r="G80" s="1203">
        <v>1377</v>
      </c>
      <c r="H80" s="1203">
        <v>36</v>
      </c>
      <c r="I80" s="1203">
        <v>1576</v>
      </c>
    </row>
    <row r="81" spans="1:9" ht="12.75" customHeight="1" x14ac:dyDescent="0.25">
      <c r="A81" s="20"/>
      <c r="B81" s="10"/>
    </row>
    <row r="82" spans="1:9" ht="13.8" x14ac:dyDescent="0.25">
      <c r="A82" s="10"/>
      <c r="B82" s="26"/>
    </row>
    <row r="83" spans="1:9" ht="14.25" customHeight="1" x14ac:dyDescent="0.25">
      <c r="A83" s="1473" t="s">
        <v>2216</v>
      </c>
      <c r="B83" s="1473"/>
      <c r="C83" s="1473"/>
      <c r="D83" s="1473"/>
      <c r="E83" s="1473"/>
      <c r="F83" s="1473"/>
      <c r="G83" s="1473"/>
      <c r="H83" s="1473"/>
      <c r="I83" s="1473"/>
    </row>
    <row r="84" spans="1:9" ht="12" customHeight="1" x14ac:dyDescent="0.25">
      <c r="B84" s="26"/>
    </row>
    <row r="85" spans="1:9" ht="12" customHeight="1" x14ac:dyDescent="0.25">
      <c r="A85" s="10" t="s">
        <v>2454</v>
      </c>
      <c r="B85" s="26"/>
    </row>
    <row r="86" spans="1:9" ht="18.75" customHeight="1" x14ac:dyDescent="0.25">
      <c r="A86" s="10" t="s">
        <v>2455</v>
      </c>
      <c r="B86" s="26"/>
    </row>
    <row r="87" spans="1:9" ht="13.8" x14ac:dyDescent="0.25">
      <c r="B87" s="26"/>
    </row>
    <row r="88" spans="1:9" ht="12.75" customHeight="1" x14ac:dyDescent="0.25">
      <c r="A88" s="10"/>
      <c r="B88" s="26"/>
    </row>
    <row r="89" spans="1:9" ht="13.8" x14ac:dyDescent="0.25">
      <c r="A89" s="10"/>
      <c r="B89" s="334"/>
      <c r="C89" s="334"/>
      <c r="D89" s="334"/>
      <c r="E89" s="334"/>
      <c r="F89" s="334"/>
    </row>
    <row r="90" spans="1:9" ht="12.75" customHeight="1" x14ac:dyDescent="0.25">
      <c r="A90" s="10"/>
      <c r="B90" s="26"/>
    </row>
  </sheetData>
  <customSheetViews>
    <customSheetView guid="{9014CDA8-C3FC-41E6-A045-DAEFC55B82B1}" showPageBreaks="1" fitToPage="1" printArea="1" topLeftCell="A56">
      <selection activeCell="H79" sqref="H79"/>
      <pageMargins left="0.75" right="0.75" top="1" bottom="1" header="0.5" footer="0.5"/>
      <printOptions horizontalCentered="1"/>
      <pageSetup scale="56" firstPageNumber="33" orientation="portrait" verticalDpi="300" r:id="rId1"/>
      <headerFooter alignWithMargins="0">
        <oddFooter>&amp;C&amp;P</oddFooter>
      </headerFooter>
    </customSheetView>
    <customSheetView guid="{F67F5823-51D5-4D47-B100-5B47C1E6BCB9}" showPageBreaks="1" fitToPage="1" printArea="1" topLeftCell="C28">
      <selection activeCell="L64" sqref="L64"/>
      <pageMargins left="0.75" right="0.75" top="1" bottom="1" header="0.5" footer="0.5"/>
      <printOptions horizontalCentered="1"/>
      <pageSetup scale="55" firstPageNumber="33" orientation="portrait" verticalDpi="300" r:id="rId2"/>
      <headerFooter alignWithMargins="0">
        <oddFooter>&amp;C&amp;P</oddFooter>
      </headerFooter>
    </customSheetView>
  </customSheetViews>
  <mergeCells count="15">
    <mergeCell ref="A83:I83"/>
    <mergeCell ref="A68:I68"/>
    <mergeCell ref="A3:H3"/>
    <mergeCell ref="A1:H1"/>
    <mergeCell ref="A64:I64"/>
    <mergeCell ref="A66:I66"/>
    <mergeCell ref="A26:H26"/>
    <mergeCell ref="A27:H27"/>
    <mergeCell ref="A4:H4"/>
    <mergeCell ref="A5:H5"/>
    <mergeCell ref="A23:H23"/>
    <mergeCell ref="A25:H25"/>
    <mergeCell ref="A67:I67"/>
    <mergeCell ref="A21:H21"/>
    <mergeCell ref="A61:H61"/>
  </mergeCells>
  <phoneticPr fontId="0" type="noConversion"/>
  <hyperlinks>
    <hyperlink ref="A21" r:id="rId3" display="Source: Statistics Canada, cat. No. 72-002-XPB, Employment, Earnings and Hours; CANSIM: Table 281-0027." xr:uid="{00000000-0004-0000-1600-000000000000}"/>
    <hyperlink ref="A61:H61" r:id="rId4" display="Source: Statistics Canada. Table 36-10-0205-01 - Wages, salaries and employers' social contributions (x 1,000)" xr:uid="{00000000-0004-0000-1600-000001000000}"/>
    <hyperlink ref="A83:I83" r:id="rId5" display="Source: Statistics Canada. Table 14-10-0009-01 - Employment insurance beneficiaries by type of income benefits, monthly, unadjusted for seasonality" xr:uid="{00000000-0004-0000-1600-000002000000}"/>
    <hyperlink ref="A21:H21" r:id="rId6" display="Source: Statistics Canada. Table 14-10-0204-01 - Survey of Employment, Payrolls and Hours (SEPH), average weekly earnings by type of employee, overtime status and detailed North American Industry Classification System (NAICS), annual (current dollars)" xr:uid="{00000000-0004-0000-1600-000003000000}"/>
  </hyperlinks>
  <printOptions horizontalCentered="1"/>
  <pageMargins left="0.74803149606299202" right="0.74803149606299202" top="0.98425196850393704" bottom="0.98425196850393704" header="0.511811023622047" footer="0.511811023622047"/>
  <pageSetup scale="62" firstPageNumber="27" orientation="portrait" useFirstPageNumber="1" r:id="rId7"/>
  <headerFooter alignWithMargins="0"/>
  <rowBreaks count="1" manualBreakCount="1">
    <brk id="83" max="8" man="1"/>
  </rowBreaks>
  <legacyDrawingHF r:id="rId8"/>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2">
    <tabColor indexed="43"/>
    <pageSetUpPr fitToPage="1"/>
  </sheetPr>
  <dimension ref="A1:K58"/>
  <sheetViews>
    <sheetView zoomScaleNormal="100" workbookViewId="0">
      <selection sqref="A1:I1"/>
    </sheetView>
  </sheetViews>
  <sheetFormatPr defaultRowHeight="13.2" x14ac:dyDescent="0.25"/>
  <cols>
    <col min="1" max="1" width="36.5546875" customWidth="1"/>
    <col min="7" max="7" width="9.33203125" customWidth="1"/>
  </cols>
  <sheetData>
    <row r="1" spans="1:11" ht="17.399999999999999" x14ac:dyDescent="0.3">
      <c r="A1" s="1451" t="s">
        <v>1273</v>
      </c>
      <c r="B1" s="1451"/>
      <c r="C1" s="1451"/>
      <c r="D1" s="1451"/>
      <c r="E1" s="1451"/>
      <c r="F1" s="1451"/>
      <c r="G1" s="1451"/>
      <c r="H1" s="1451"/>
      <c r="I1" s="1451"/>
    </row>
    <row r="2" spans="1:11" ht="17.399999999999999" x14ac:dyDescent="0.3">
      <c r="A2" s="48"/>
      <c r="B2" s="48"/>
      <c r="C2" s="185"/>
      <c r="D2" s="185"/>
      <c r="E2" s="185"/>
      <c r="F2" s="185"/>
      <c r="G2" s="185"/>
      <c r="H2" s="185"/>
      <c r="I2" s="185"/>
    </row>
    <row r="3" spans="1:11" ht="17.399999999999999" x14ac:dyDescent="0.3">
      <c r="A3" s="1452" t="s">
        <v>182</v>
      </c>
      <c r="B3" s="1452"/>
      <c r="C3" s="1452"/>
      <c r="D3" s="1452"/>
      <c r="E3" s="1452"/>
      <c r="F3" s="1452"/>
      <c r="G3" s="1452"/>
      <c r="H3" s="1452"/>
      <c r="I3" s="1452"/>
    </row>
    <row r="4" spans="1:11" ht="17.399999999999999" x14ac:dyDescent="0.3">
      <c r="A4" s="1452" t="s">
        <v>411</v>
      </c>
      <c r="B4" s="1452"/>
      <c r="C4" s="1452"/>
      <c r="D4" s="1452"/>
      <c r="E4" s="1452"/>
      <c r="F4" s="1452"/>
      <c r="G4" s="1452"/>
      <c r="H4" s="1452"/>
      <c r="I4" s="1452"/>
    </row>
    <row r="5" spans="1:11" ht="17.399999999999999" x14ac:dyDescent="0.3">
      <c r="A5" s="1452" t="s">
        <v>2325</v>
      </c>
      <c r="B5" s="1452"/>
      <c r="C5" s="1452"/>
      <c r="D5" s="1452"/>
      <c r="E5" s="1452"/>
      <c r="F5" s="1452"/>
      <c r="G5" s="1452"/>
      <c r="H5" s="1452"/>
      <c r="I5" s="1452"/>
    </row>
    <row r="6" spans="1:11" ht="12.75" customHeight="1" x14ac:dyDescent="0.3">
      <c r="A6" s="15"/>
      <c r="B6" s="15"/>
      <c r="C6" s="15"/>
      <c r="D6" s="15"/>
      <c r="E6" s="15"/>
      <c r="F6" s="15"/>
      <c r="G6" s="15"/>
      <c r="H6" s="15"/>
      <c r="I6" s="15"/>
    </row>
    <row r="7" spans="1:11" ht="12.75" customHeight="1" x14ac:dyDescent="0.3">
      <c r="A7" s="1452"/>
      <c r="B7" s="1452"/>
      <c r="C7" s="1452"/>
      <c r="D7" s="1452"/>
      <c r="E7" s="1452"/>
      <c r="F7" s="1452"/>
      <c r="G7" s="1452"/>
      <c r="H7" s="1452"/>
      <c r="I7" s="1452"/>
    </row>
    <row r="8" spans="1:11" ht="12" customHeight="1" x14ac:dyDescent="0.25"/>
    <row r="9" spans="1:11" s="28" customFormat="1" ht="18" x14ac:dyDescent="0.3">
      <c r="A9" s="28" t="s">
        <v>412</v>
      </c>
      <c r="B9" s="37">
        <v>2012</v>
      </c>
      <c r="C9" s="37">
        <v>2013</v>
      </c>
      <c r="D9" s="37">
        <v>2014</v>
      </c>
      <c r="E9" s="37">
        <v>2015</v>
      </c>
      <c r="F9" s="37">
        <v>2016</v>
      </c>
      <c r="G9" s="37">
        <v>2017</v>
      </c>
      <c r="H9" s="37">
        <v>2018</v>
      </c>
      <c r="I9" s="37" t="s">
        <v>2368</v>
      </c>
    </row>
    <row r="10" spans="1:11" ht="4.5" customHeight="1" thickBot="1" x14ac:dyDescent="0.35">
      <c r="A10" s="24"/>
      <c r="B10" s="72"/>
      <c r="C10" s="72"/>
      <c r="D10" s="72"/>
      <c r="E10" s="72"/>
      <c r="F10" s="72"/>
      <c r="G10" s="72"/>
      <c r="H10" s="72"/>
      <c r="I10" s="72"/>
    </row>
    <row r="11" spans="1:11" ht="4.5" customHeight="1" x14ac:dyDescent="0.25"/>
    <row r="12" spans="1:11" s="26" customFormat="1" ht="13.8" x14ac:dyDescent="0.25">
      <c r="A12" s="26" t="s">
        <v>232</v>
      </c>
      <c r="B12" s="13">
        <v>387.5</v>
      </c>
      <c r="C12" s="13">
        <v>352.5</v>
      </c>
      <c r="D12" s="13">
        <v>341.66666666666669</v>
      </c>
      <c r="E12" s="13">
        <v>325.83333333333331</v>
      </c>
      <c r="F12" s="13">
        <v>347.5</v>
      </c>
      <c r="G12" s="13">
        <v>392.5</v>
      </c>
      <c r="H12" s="13">
        <v>394</v>
      </c>
      <c r="I12" s="13">
        <v>365</v>
      </c>
      <c r="K12" s="44"/>
    </row>
    <row r="13" spans="1:11" s="42" customFormat="1" ht="11.4" x14ac:dyDescent="0.2">
      <c r="A13" s="42" t="s">
        <v>233</v>
      </c>
      <c r="B13" s="195">
        <v>-6.6265060240963898</v>
      </c>
      <c r="C13" s="195">
        <v>-9.0322580645161299</v>
      </c>
      <c r="D13" s="195">
        <v>-3.0732860520094496</v>
      </c>
      <c r="E13" s="195">
        <v>-4.6341463414634294</v>
      </c>
      <c r="F13" s="195">
        <v>6.6496163682864484</v>
      </c>
      <c r="G13" s="195">
        <v>12.949640287769792</v>
      </c>
      <c r="H13" s="195">
        <v>0.38216560509554132</v>
      </c>
      <c r="I13" s="195">
        <f>(I12/H12-1)*100</f>
        <v>-7.3604060913705638</v>
      </c>
      <c r="K13" s="143"/>
    </row>
    <row r="14" spans="1:11" s="41" customFormat="1" ht="12.75" customHeight="1" x14ac:dyDescent="0.3">
      <c r="B14" s="386"/>
      <c r="C14" s="386"/>
      <c r="D14" s="386"/>
      <c r="E14" s="386"/>
      <c r="F14" s="386"/>
      <c r="G14" s="386"/>
      <c r="H14" s="386"/>
      <c r="I14" s="386"/>
      <c r="K14" s="387"/>
    </row>
    <row r="15" spans="1:11" s="26" customFormat="1" ht="13.8" x14ac:dyDescent="0.25">
      <c r="A15" s="26" t="s">
        <v>234</v>
      </c>
      <c r="B15" s="13">
        <v>685</v>
      </c>
      <c r="C15" s="13">
        <v>565</v>
      </c>
      <c r="D15" s="13">
        <v>525</v>
      </c>
      <c r="E15" s="13">
        <v>560.83333333333337</v>
      </c>
      <c r="F15" s="13">
        <v>562.5</v>
      </c>
      <c r="G15" s="13">
        <v>571.66666666666663</v>
      </c>
      <c r="H15" s="13">
        <v>511</v>
      </c>
      <c r="I15" s="13">
        <v>543</v>
      </c>
      <c r="J15" s="44"/>
      <c r="K15" s="44"/>
    </row>
    <row r="16" spans="1:11" s="42" customFormat="1" ht="11.4" x14ac:dyDescent="0.2">
      <c r="A16" s="42" t="s">
        <v>233</v>
      </c>
      <c r="B16" s="195">
        <v>-9.27152317880795</v>
      </c>
      <c r="C16" s="195">
        <v>-17.518248175182482</v>
      </c>
      <c r="D16" s="195">
        <v>-7.0796460176991154</v>
      </c>
      <c r="E16" s="195">
        <v>6.8253968253968234</v>
      </c>
      <c r="F16" s="195">
        <v>0.29717682020802272</v>
      </c>
      <c r="G16" s="195">
        <v>1.6296296296296253</v>
      </c>
      <c r="H16" s="195">
        <v>-10.612244897959178</v>
      </c>
      <c r="I16" s="195">
        <f>(I15/H15-1)*100</f>
        <v>6.262230919765166</v>
      </c>
      <c r="K16" s="143"/>
    </row>
    <row r="17" spans="1:11" s="41" customFormat="1" ht="12.75" customHeight="1" x14ac:dyDescent="0.3">
      <c r="B17" s="386"/>
      <c r="C17" s="386"/>
      <c r="D17" s="386"/>
      <c r="E17" s="386"/>
      <c r="F17" s="386"/>
      <c r="G17" s="386"/>
      <c r="H17" s="386"/>
      <c r="I17" s="386"/>
      <c r="K17" s="387"/>
    </row>
    <row r="18" spans="1:11" s="26" customFormat="1" ht="13.8" x14ac:dyDescent="0.25">
      <c r="A18" s="26" t="s">
        <v>235</v>
      </c>
      <c r="B18" s="65"/>
      <c r="C18" s="65"/>
      <c r="D18" s="65"/>
      <c r="E18" s="65"/>
      <c r="F18" s="65"/>
      <c r="G18" s="65"/>
      <c r="H18" s="65"/>
      <c r="I18" s="65"/>
      <c r="K18" s="44"/>
    </row>
    <row r="19" spans="1:11" s="26" customFormat="1" ht="13.8" x14ac:dyDescent="0.25">
      <c r="A19" s="26" t="s">
        <v>1006</v>
      </c>
      <c r="B19" s="13">
        <v>303.33333333333331</v>
      </c>
      <c r="C19" s="13">
        <v>271.66666666666669</v>
      </c>
      <c r="D19" s="13">
        <v>278.33333333333331</v>
      </c>
      <c r="E19" s="13">
        <v>254.16666666666666</v>
      </c>
      <c r="F19" s="13">
        <v>261.66666666666669</v>
      </c>
      <c r="G19" s="13">
        <v>290</v>
      </c>
      <c r="H19" s="13">
        <v>271</v>
      </c>
      <c r="I19" s="13">
        <v>269</v>
      </c>
      <c r="K19" s="44"/>
    </row>
    <row r="20" spans="1:11" s="42" customFormat="1" ht="11.4" x14ac:dyDescent="0.2">
      <c r="A20" s="42" t="s">
        <v>233</v>
      </c>
      <c r="B20" s="195">
        <v>3.9999999999999813</v>
      </c>
      <c r="C20" s="195">
        <v>-10.439560439560424</v>
      </c>
      <c r="D20" s="195">
        <v>2.4539877300613355</v>
      </c>
      <c r="E20" s="195">
        <v>-8.6826347305389184</v>
      </c>
      <c r="F20" s="195">
        <v>2.9508196721311553</v>
      </c>
      <c r="G20" s="195">
        <v>10.828025477707005</v>
      </c>
      <c r="H20" s="195">
        <v>-6.5517241379310365</v>
      </c>
      <c r="I20" s="195">
        <f>(I19/H19-1)*100</f>
        <v>-0.73800738007380184</v>
      </c>
      <c r="K20" s="143"/>
    </row>
    <row r="21" spans="1:11" s="41" customFormat="1" ht="14.4" x14ac:dyDescent="0.3">
      <c r="B21" s="386"/>
      <c r="C21" s="386"/>
      <c r="D21" s="386"/>
      <c r="E21" s="386"/>
      <c r="F21" s="386"/>
      <c r="G21" s="386"/>
      <c r="H21" s="386"/>
      <c r="I21" s="386"/>
      <c r="K21" s="387"/>
    </row>
    <row r="22" spans="1:11" s="26" customFormat="1" ht="13.8" x14ac:dyDescent="0.25">
      <c r="A22" s="26" t="s">
        <v>236</v>
      </c>
      <c r="B22" s="13">
        <v>134.16666666666666</v>
      </c>
      <c r="C22" s="13">
        <v>112.5</v>
      </c>
      <c r="D22" s="13">
        <v>111.66666666666667</v>
      </c>
      <c r="E22" s="13">
        <v>123.33333333333333</v>
      </c>
      <c r="F22" s="13">
        <v>135</v>
      </c>
      <c r="G22" s="13">
        <v>162.5</v>
      </c>
      <c r="H22" s="13">
        <v>166</v>
      </c>
      <c r="I22" s="13">
        <v>143</v>
      </c>
      <c r="K22" s="44"/>
    </row>
    <row r="23" spans="1:11" s="42" customFormat="1" ht="11.4" x14ac:dyDescent="0.2">
      <c r="A23" s="42" t="s">
        <v>233</v>
      </c>
      <c r="B23" s="195">
        <v>-1.22699386503069</v>
      </c>
      <c r="C23" s="195">
        <v>-16.149068322981364</v>
      </c>
      <c r="D23" s="195">
        <v>-0.74074074074074181</v>
      </c>
      <c r="E23" s="195">
        <v>10.447761194029837</v>
      </c>
      <c r="F23" s="195">
        <v>9.4594594594594739</v>
      </c>
      <c r="G23" s="195">
        <v>20.370370370370374</v>
      </c>
      <c r="H23" s="195">
        <v>2.1538461538461506</v>
      </c>
      <c r="I23" s="195">
        <f>(I22/H22-1)*100</f>
        <v>-13.855421686746983</v>
      </c>
      <c r="K23" s="143"/>
    </row>
    <row r="24" spans="1:11" s="41" customFormat="1" ht="14.4" x14ac:dyDescent="0.3">
      <c r="B24" s="386"/>
      <c r="C24" s="386"/>
      <c r="D24" s="386"/>
      <c r="E24" s="386"/>
      <c r="F24" s="386"/>
      <c r="G24" s="386"/>
      <c r="H24" s="386"/>
      <c r="I24" s="386"/>
      <c r="K24" s="387"/>
    </row>
    <row r="25" spans="1:11" s="26" customFormat="1" ht="13.8" x14ac:dyDescent="0.25">
      <c r="A25" s="26" t="s">
        <v>1918</v>
      </c>
      <c r="B25" s="65"/>
      <c r="C25" s="65"/>
      <c r="D25" s="65"/>
      <c r="E25" s="65"/>
      <c r="F25" s="65"/>
      <c r="G25" s="65"/>
      <c r="H25" s="65"/>
      <c r="I25" s="65"/>
      <c r="K25" s="44"/>
    </row>
    <row r="26" spans="1:11" s="26" customFormat="1" ht="14.25" customHeight="1" x14ac:dyDescent="0.25">
      <c r="A26" s="26" t="s">
        <v>1919</v>
      </c>
      <c r="B26" s="13">
        <v>557.5</v>
      </c>
      <c r="C26" s="13">
        <v>469.16666666666669</v>
      </c>
      <c r="D26" s="13">
        <v>390</v>
      </c>
      <c r="E26" s="13">
        <v>399.16666666666669</v>
      </c>
      <c r="F26" s="13">
        <v>407.5</v>
      </c>
      <c r="G26" s="13">
        <v>465</v>
      </c>
      <c r="H26" s="13">
        <v>484</v>
      </c>
      <c r="I26" s="13">
        <v>455</v>
      </c>
      <c r="K26" s="44"/>
    </row>
    <row r="27" spans="1:11" s="42" customFormat="1" ht="11.4" x14ac:dyDescent="0.2">
      <c r="A27" s="42" t="s">
        <v>233</v>
      </c>
      <c r="B27" s="195">
        <v>8.4278768233387424</v>
      </c>
      <c r="C27" s="195">
        <v>-15.844544095665169</v>
      </c>
      <c r="D27" s="195">
        <v>-16.87388987566608</v>
      </c>
      <c r="E27" s="195">
        <v>2.3504273504273643</v>
      </c>
      <c r="F27" s="195">
        <v>2.087682672233826</v>
      </c>
      <c r="G27" s="195">
        <v>14.110429447852768</v>
      </c>
      <c r="H27" s="195">
        <v>4.086021505376336</v>
      </c>
      <c r="I27" s="195">
        <f>(I26/H26-1)*100</f>
        <v>-5.9917355371900793</v>
      </c>
      <c r="K27" s="143"/>
    </row>
    <row r="28" spans="1:11" s="41" customFormat="1" ht="14.4" x14ac:dyDescent="0.3">
      <c r="B28" s="386"/>
      <c r="C28" s="386"/>
      <c r="D28" s="386"/>
      <c r="E28" s="386"/>
      <c r="F28" s="386"/>
      <c r="G28" s="386"/>
      <c r="H28" s="386"/>
      <c r="I28" s="386"/>
      <c r="K28" s="387"/>
    </row>
    <row r="29" spans="1:11" s="41" customFormat="1" ht="14.4" x14ac:dyDescent="0.3">
      <c r="A29" s="26" t="s">
        <v>237</v>
      </c>
      <c r="B29" s="13">
        <v>96.666666666666671</v>
      </c>
      <c r="C29" s="13">
        <v>88.888888888888886</v>
      </c>
      <c r="D29" s="13">
        <v>73.333333333333329</v>
      </c>
      <c r="E29" s="13">
        <v>64.166666666666671</v>
      </c>
      <c r="F29" s="13">
        <v>74.166666666666671</v>
      </c>
      <c r="G29" s="13">
        <v>90</v>
      </c>
      <c r="H29" s="13">
        <v>108</v>
      </c>
      <c r="I29" s="13">
        <v>98</v>
      </c>
      <c r="K29" s="387"/>
    </row>
    <row r="30" spans="1:11" s="42" customFormat="1" ht="11.4" x14ac:dyDescent="0.2">
      <c r="A30" s="42" t="s">
        <v>233</v>
      </c>
      <c r="B30" s="195">
        <v>-0.85470085470085166</v>
      </c>
      <c r="C30" s="195">
        <v>-8.0459770114942657</v>
      </c>
      <c r="D30" s="195">
        <v>-17.500000000000004</v>
      </c>
      <c r="E30" s="195">
        <v>-12.499999999999989</v>
      </c>
      <c r="F30" s="195">
        <v>15.58441558441559</v>
      </c>
      <c r="G30" s="195">
        <v>21.34831460674156</v>
      </c>
      <c r="H30" s="195">
        <v>19.999999999999996</v>
      </c>
      <c r="I30" s="195">
        <f>(I29/H29-1)*100</f>
        <v>-9.259259259259256</v>
      </c>
      <c r="K30" s="143"/>
    </row>
    <row r="31" spans="1:11" s="41" customFormat="1" ht="12.75" customHeight="1" x14ac:dyDescent="0.3">
      <c r="B31" s="386"/>
      <c r="C31" s="386"/>
      <c r="D31" s="386"/>
      <c r="E31" s="386"/>
      <c r="F31" s="386"/>
      <c r="G31" s="386"/>
      <c r="H31" s="386"/>
      <c r="I31" s="386"/>
      <c r="K31" s="387"/>
    </row>
    <row r="32" spans="1:11" s="26" customFormat="1" ht="13.8" x14ac:dyDescent="0.25">
      <c r="A32" s="26" t="s">
        <v>238</v>
      </c>
      <c r="B32" s="13">
        <v>1589.1666666666667</v>
      </c>
      <c r="C32" s="13">
        <v>1361.6666666666667</v>
      </c>
      <c r="D32" s="13">
        <v>1213.3333333333333</v>
      </c>
      <c r="E32" s="13">
        <v>1181.6666666666667</v>
      </c>
      <c r="F32" s="13">
        <v>1300</v>
      </c>
      <c r="G32" s="13">
        <v>1477.5</v>
      </c>
      <c r="H32" s="13">
        <v>1493</v>
      </c>
      <c r="I32" s="13">
        <v>1381</v>
      </c>
      <c r="K32" s="44"/>
    </row>
    <row r="33" spans="1:11" s="42" customFormat="1" ht="11.4" x14ac:dyDescent="0.2">
      <c r="A33" s="42" t="s">
        <v>233</v>
      </c>
      <c r="B33" s="195">
        <v>-3.3941236068895653</v>
      </c>
      <c r="C33" s="195">
        <v>-14.31567907708442</v>
      </c>
      <c r="D33" s="195">
        <v>-10.893512851897192</v>
      </c>
      <c r="E33" s="195">
        <v>-2.6098901098901006</v>
      </c>
      <c r="F33" s="195">
        <v>10.014104372355416</v>
      </c>
      <c r="G33" s="195">
        <v>13.65384615384615</v>
      </c>
      <c r="H33" s="195">
        <v>1.0490693739424684</v>
      </c>
      <c r="I33" s="195">
        <f>(I32/H32-1)*100</f>
        <v>-7.5016744809109142</v>
      </c>
      <c r="K33" s="143"/>
    </row>
    <row r="34" spans="1:11" s="41" customFormat="1" ht="14.4" x14ac:dyDescent="0.3">
      <c r="B34" s="386"/>
      <c r="C34" s="386"/>
      <c r="D34" s="386"/>
      <c r="E34" s="386"/>
      <c r="F34" s="386"/>
      <c r="G34" s="386"/>
      <c r="H34" s="386"/>
      <c r="I34" s="386"/>
      <c r="K34" s="387"/>
    </row>
    <row r="35" spans="1:11" s="26" customFormat="1" ht="13.8" x14ac:dyDescent="0.25">
      <c r="A35" s="26" t="s">
        <v>239</v>
      </c>
      <c r="B35" s="65"/>
      <c r="C35" s="65"/>
      <c r="D35" s="65"/>
      <c r="E35" s="65"/>
      <c r="F35" s="65"/>
      <c r="G35" s="65"/>
      <c r="H35" s="65"/>
      <c r="I35" s="65"/>
      <c r="K35" s="44"/>
    </row>
    <row r="36" spans="1:11" s="26" customFormat="1" ht="13.8" x14ac:dyDescent="0.25">
      <c r="A36" s="26" t="s">
        <v>1007</v>
      </c>
      <c r="B36" s="13">
        <v>2339.1666666666665</v>
      </c>
      <c r="C36" s="13">
        <v>2067.5</v>
      </c>
      <c r="D36" s="13">
        <v>1967.5</v>
      </c>
      <c r="E36" s="13">
        <v>2113.3333333333335</v>
      </c>
      <c r="F36" s="13">
        <v>2100.8333333333335</v>
      </c>
      <c r="G36" s="13">
        <v>2013.3333333333333</v>
      </c>
      <c r="H36" s="13">
        <v>1923</v>
      </c>
      <c r="I36" s="13">
        <v>1775</v>
      </c>
      <c r="K36" s="44"/>
    </row>
    <row r="37" spans="1:11" s="42" customFormat="1" ht="11.4" x14ac:dyDescent="0.2">
      <c r="A37" s="42" t="s">
        <v>233</v>
      </c>
      <c r="B37" s="195">
        <v>-7.7555044364114423</v>
      </c>
      <c r="C37" s="195">
        <v>-11.613822586391153</v>
      </c>
      <c r="D37" s="195">
        <v>-4.8367593712212775</v>
      </c>
      <c r="E37" s="195">
        <v>7.412113511224061</v>
      </c>
      <c r="F37" s="195">
        <v>-0.59148264984226762</v>
      </c>
      <c r="G37" s="195">
        <v>-4.1650138833796202</v>
      </c>
      <c r="H37" s="195">
        <v>-4.4867549668874185</v>
      </c>
      <c r="I37" s="195">
        <f>(I36/H36-1)*100</f>
        <v>-7.6963078523140886</v>
      </c>
      <c r="K37" s="143"/>
    </row>
    <row r="38" spans="1:11" s="41" customFormat="1" ht="14.4" x14ac:dyDescent="0.3">
      <c r="B38" s="386"/>
      <c r="C38" s="386"/>
      <c r="D38" s="386"/>
      <c r="E38" s="386"/>
      <c r="F38" s="386"/>
      <c r="G38" s="386"/>
      <c r="H38" s="386"/>
      <c r="I38" s="386"/>
      <c r="K38" s="387"/>
    </row>
    <row r="39" spans="1:11" s="26" customFormat="1" ht="13.8" x14ac:dyDescent="0.25">
      <c r="A39" s="26" t="s">
        <v>240</v>
      </c>
      <c r="B39" s="13">
        <v>1885</v>
      </c>
      <c r="C39" s="13">
        <v>1695</v>
      </c>
      <c r="D39" s="13">
        <v>1540.8333333333333</v>
      </c>
      <c r="E39" s="13">
        <v>1623.3333333333333</v>
      </c>
      <c r="F39" s="13">
        <v>1679.1666666666667</v>
      </c>
      <c r="G39" s="13">
        <v>1814.1666666666667</v>
      </c>
      <c r="H39" s="13">
        <v>1763</v>
      </c>
      <c r="I39" s="13">
        <v>1732</v>
      </c>
      <c r="K39" s="44"/>
    </row>
    <row r="40" spans="1:11" s="42" customFormat="1" ht="11.4" x14ac:dyDescent="0.2">
      <c r="A40" s="42" t="s">
        <v>233</v>
      </c>
      <c r="B40" s="195">
        <v>1.4349775784753493</v>
      </c>
      <c r="C40" s="195">
        <v>-10.07957559681698</v>
      </c>
      <c r="D40" s="195">
        <v>-9.0953785644051202</v>
      </c>
      <c r="E40" s="195">
        <v>5.3542455381287102</v>
      </c>
      <c r="F40" s="195">
        <v>3.4394250513347213</v>
      </c>
      <c r="G40" s="195">
        <v>8.0397022332506118</v>
      </c>
      <c r="H40" s="195">
        <v>-2.8203950390445653</v>
      </c>
      <c r="I40" s="195">
        <f>(I39/H39-1)*100</f>
        <v>-1.7583664208735139</v>
      </c>
      <c r="K40" s="143"/>
    </row>
    <row r="41" spans="1:11" s="41" customFormat="1" ht="14.4" x14ac:dyDescent="0.3">
      <c r="B41" s="386"/>
      <c r="C41" s="386"/>
      <c r="D41" s="386"/>
      <c r="E41" s="386"/>
      <c r="F41" s="386"/>
      <c r="G41" s="386"/>
      <c r="H41" s="386"/>
      <c r="I41" s="386"/>
      <c r="K41" s="387"/>
    </row>
    <row r="42" spans="1:11" s="26" customFormat="1" ht="13.8" x14ac:dyDescent="0.25">
      <c r="A42" s="26" t="s">
        <v>1312</v>
      </c>
      <c r="B42" s="13">
        <v>804.16666666666663</v>
      </c>
      <c r="C42" s="13">
        <v>738.33333333333337</v>
      </c>
      <c r="D42" s="13">
        <v>716.66666666666663</v>
      </c>
      <c r="E42" s="13">
        <v>735.83333333333337</v>
      </c>
      <c r="F42" s="13">
        <v>823.33333333333337</v>
      </c>
      <c r="G42" s="13">
        <v>839.16666666666663</v>
      </c>
      <c r="H42" s="13">
        <v>839</v>
      </c>
      <c r="I42" s="13">
        <v>796</v>
      </c>
      <c r="K42" s="44"/>
    </row>
    <row r="43" spans="1:11" s="42" customFormat="1" ht="11.4" x14ac:dyDescent="0.2">
      <c r="A43" s="42" t="s">
        <v>233</v>
      </c>
      <c r="B43" s="195">
        <v>-14.29840142095915</v>
      </c>
      <c r="C43" s="195">
        <v>-8.1865284974093182</v>
      </c>
      <c r="D43" s="195">
        <v>-2.9345372460496733</v>
      </c>
      <c r="E43" s="195">
        <v>2.6744186046511631</v>
      </c>
      <c r="F43" s="195">
        <v>11.891279728199322</v>
      </c>
      <c r="G43" s="195">
        <v>1.9230769230769162</v>
      </c>
      <c r="H43" s="195">
        <v>-1.9860973187679765E-2</v>
      </c>
      <c r="I43" s="195">
        <f>(I42/H42-1)*100</f>
        <v>-5.1251489868891493</v>
      </c>
      <c r="K43" s="143"/>
    </row>
    <row r="44" spans="1:11" s="41" customFormat="1" ht="14.4" x14ac:dyDescent="0.3">
      <c r="B44" s="386"/>
      <c r="C44" s="386"/>
      <c r="D44" s="386"/>
      <c r="E44" s="386"/>
      <c r="F44" s="386"/>
      <c r="G44" s="386"/>
      <c r="H44" s="386"/>
      <c r="I44" s="386"/>
      <c r="K44" s="387"/>
    </row>
    <row r="45" spans="1:11" s="26" customFormat="1" ht="13.8" x14ac:dyDescent="0.25">
      <c r="A45" s="26" t="s">
        <v>1313</v>
      </c>
      <c r="B45" s="13">
        <v>10</v>
      </c>
      <c r="C45" s="13">
        <v>10</v>
      </c>
      <c r="D45" s="13">
        <v>10.833333333333334</v>
      </c>
      <c r="E45" s="13">
        <v>14.166666666666666</v>
      </c>
      <c r="F45" s="13">
        <v>50</v>
      </c>
      <c r="G45" s="13">
        <v>18</v>
      </c>
      <c r="H45" s="13">
        <v>33</v>
      </c>
      <c r="I45" s="13">
        <v>34</v>
      </c>
      <c r="K45" s="44"/>
    </row>
    <row r="46" spans="1:11" s="42" customFormat="1" ht="11.4" x14ac:dyDescent="0.2">
      <c r="A46" s="42" t="s">
        <v>233</v>
      </c>
      <c r="B46" s="195">
        <v>0</v>
      </c>
      <c r="C46" s="195">
        <v>0</v>
      </c>
      <c r="D46" s="195">
        <v>8.3333333333333481</v>
      </c>
      <c r="E46" s="195">
        <v>30.769230769230749</v>
      </c>
      <c r="F46" s="195">
        <v>252.94117647058826</v>
      </c>
      <c r="G46" s="195">
        <v>-64</v>
      </c>
      <c r="H46" s="195">
        <v>83.333333333333329</v>
      </c>
      <c r="I46" s="195">
        <f>(I45/H45-1)*100</f>
        <v>3.0303030303030276</v>
      </c>
      <c r="K46" s="143"/>
    </row>
    <row r="47" spans="1:11" s="41" customFormat="1" ht="14.4" x14ac:dyDescent="0.3">
      <c r="B47" s="386"/>
      <c r="C47" s="386"/>
      <c r="D47" s="386"/>
      <c r="E47" s="386"/>
      <c r="F47" s="386"/>
      <c r="G47" s="386"/>
      <c r="H47" s="386"/>
      <c r="I47" s="386"/>
      <c r="K47" s="387"/>
    </row>
    <row r="48" spans="1:11" s="26" customFormat="1" ht="13.8" x14ac:dyDescent="0.25">
      <c r="A48" s="26" t="s">
        <v>1314</v>
      </c>
      <c r="B48" s="13">
        <v>8788.3333333333339</v>
      </c>
      <c r="C48" s="13">
        <v>7722.5</v>
      </c>
      <c r="D48" s="13">
        <v>7161.666666666667</v>
      </c>
      <c r="E48" s="13">
        <v>7390</v>
      </c>
      <c r="F48" s="13">
        <v>7739.166666666667</v>
      </c>
      <c r="G48" s="13">
        <v>8125.833333333333</v>
      </c>
      <c r="H48" s="13">
        <v>7983</v>
      </c>
      <c r="I48" s="13">
        <v>7584</v>
      </c>
      <c r="K48" s="44"/>
    </row>
    <row r="49" spans="1:11" s="42" customFormat="1" ht="11.4" x14ac:dyDescent="0.2">
      <c r="A49" s="42" t="s">
        <v>233</v>
      </c>
      <c r="B49" s="195">
        <v>-4.4486726465524988</v>
      </c>
      <c r="C49" s="195">
        <v>-12.127820974777171</v>
      </c>
      <c r="D49" s="195">
        <v>-7.2623286932124724</v>
      </c>
      <c r="E49" s="195">
        <v>3.1882708866651122</v>
      </c>
      <c r="F49" s="195">
        <v>4.7248534055029268</v>
      </c>
      <c r="G49" s="195">
        <v>4.9962312910520001</v>
      </c>
      <c r="H49" s="195">
        <v>-1.7577684340067679</v>
      </c>
      <c r="I49" s="195">
        <f>(I48/H48-1)*100</f>
        <v>-4.9981210071401776</v>
      </c>
      <c r="K49" s="143"/>
    </row>
    <row r="50" spans="1:11" s="42" customFormat="1" ht="11.4" x14ac:dyDescent="0.2">
      <c r="B50" s="195"/>
      <c r="C50" s="195"/>
      <c r="D50" s="195"/>
      <c r="E50" s="195"/>
      <c r="F50" s="195"/>
      <c r="G50" s="195"/>
      <c r="H50" s="195"/>
      <c r="I50" s="195"/>
      <c r="K50" s="143"/>
    </row>
    <row r="51" spans="1:11" s="26" customFormat="1" ht="12.75" customHeight="1" x14ac:dyDescent="0.25">
      <c r="A51" s="26" t="s">
        <v>2369</v>
      </c>
    </row>
    <row r="52" spans="1:11" s="26" customFormat="1" ht="12.75" customHeight="1" x14ac:dyDescent="0.25"/>
    <row r="53" spans="1:11" s="26" customFormat="1" ht="12.75" customHeight="1" x14ac:dyDescent="0.25">
      <c r="A53" s="26" t="s">
        <v>1315</v>
      </c>
    </row>
    <row r="54" spans="1:11" s="1389" customFormat="1" ht="12.75" customHeight="1" x14ac:dyDescent="0.25"/>
    <row r="55" spans="1:11" s="1297" customFormat="1" ht="44.25" customHeight="1" x14ac:dyDescent="0.25">
      <c r="A55" s="1463" t="s">
        <v>2631</v>
      </c>
      <c r="B55" s="1463"/>
      <c r="C55" s="1463"/>
      <c r="D55" s="1463"/>
      <c r="E55" s="1463"/>
      <c r="F55" s="1463"/>
      <c r="G55" s="1463"/>
      <c r="H55" s="1463"/>
      <c r="I55" s="1463"/>
    </row>
    <row r="56" spans="1:11" s="26" customFormat="1" ht="43.5" customHeight="1" x14ac:dyDescent="0.25">
      <c r="A56" s="1473" t="s">
        <v>2217</v>
      </c>
      <c r="B56" s="1473"/>
      <c r="C56" s="1473"/>
      <c r="D56" s="1473"/>
      <c r="E56" s="1473"/>
      <c r="F56" s="1473"/>
      <c r="G56" s="1473"/>
      <c r="H56" s="1473"/>
      <c r="I56" s="1473"/>
    </row>
    <row r="57" spans="1:11" ht="13.8" x14ac:dyDescent="0.25">
      <c r="A57" s="159"/>
      <c r="B57" s="159"/>
    </row>
    <row r="58" spans="1:11" ht="12.75" customHeight="1" x14ac:dyDescent="0.25"/>
  </sheetData>
  <customSheetViews>
    <customSheetView guid="{9014CDA8-C3FC-41E6-A045-DAEFC55B82B1}" showPageBreaks="1" fitToPage="1" printArea="1" topLeftCell="A10">
      <selection activeCell="B22" sqref="B22"/>
      <pageMargins left="0.75" right="0.75" top="1" bottom="1" header="0.5" footer="0.5"/>
      <printOptions horizontalCentered="1"/>
      <pageSetup scale="82"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B59" sqref="B59"/>
      <pageMargins left="0.75" right="0.75" top="1" bottom="1" header="0.5" footer="0.5"/>
      <printOptions horizontalCentered="1"/>
      <pageSetup scale="82" firstPageNumber="33" orientation="portrait" horizontalDpi="4294967293" verticalDpi="300" r:id="rId2"/>
      <headerFooter alignWithMargins="0">
        <oddFooter>&amp;C&amp;P</oddFooter>
      </headerFooter>
    </customSheetView>
  </customSheetViews>
  <mergeCells count="7">
    <mergeCell ref="A56:I56"/>
    <mergeCell ref="A7:I7"/>
    <mergeCell ref="A1:I1"/>
    <mergeCell ref="A3:I3"/>
    <mergeCell ref="A5:I5"/>
    <mergeCell ref="A4:I4"/>
    <mergeCell ref="A55:I55"/>
  </mergeCells>
  <phoneticPr fontId="0" type="noConversion"/>
  <hyperlinks>
    <hyperlink ref="A56:I56" r:id="rId3" display="Source: Statistics Canada. Table 14-10-0336-01 - Employment insurance beneficiaries (regular benefits) by province, territory and occupation, monthly, unadjusted for seasonality" xr:uid="{00000000-0004-0000-1700-000000000000}"/>
  </hyperlinks>
  <printOptions horizontalCentered="1"/>
  <pageMargins left="0.74803149606299202" right="0.74803149606299202" top="0.98425196850393704" bottom="0.98425196850393704" header="0.511811023622047" footer="0.511811023622047"/>
  <pageSetup scale="84" firstPageNumber="27" orientation="portrait" useFirstPageNumber="1" r:id="rId4"/>
  <headerFooter alignWithMargins="0"/>
  <legacyDrawingHF r:id="rId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indexed="43"/>
    <pageSetUpPr fitToPage="1"/>
  </sheetPr>
  <dimension ref="A1:K107"/>
  <sheetViews>
    <sheetView zoomScaleNormal="100" workbookViewId="0">
      <selection sqref="A1:I1"/>
    </sheetView>
  </sheetViews>
  <sheetFormatPr defaultRowHeight="13.2" x14ac:dyDescent="0.25"/>
  <cols>
    <col min="1" max="1" width="36.5546875" customWidth="1"/>
    <col min="2" max="9" width="11.33203125" customWidth="1"/>
  </cols>
  <sheetData>
    <row r="1" spans="1:11" ht="17.399999999999999" x14ac:dyDescent="0.3">
      <c r="A1" s="1451" t="s">
        <v>1274</v>
      </c>
      <c r="B1" s="1451"/>
      <c r="C1" s="1451"/>
      <c r="D1" s="1451"/>
      <c r="E1" s="1451"/>
      <c r="F1" s="1451"/>
      <c r="G1" s="1451"/>
      <c r="H1" s="1451"/>
      <c r="I1" s="1451"/>
    </row>
    <row r="2" spans="1:11" ht="17.399999999999999" x14ac:dyDescent="0.3">
      <c r="A2" s="48"/>
      <c r="B2" s="48"/>
      <c r="C2" s="185"/>
      <c r="D2" s="185"/>
      <c r="E2" s="185"/>
      <c r="F2" s="185"/>
      <c r="G2" s="185"/>
      <c r="H2" s="185"/>
      <c r="I2" s="185"/>
    </row>
    <row r="3" spans="1:11" ht="17.399999999999999" x14ac:dyDescent="0.3">
      <c r="A3" s="1452" t="s">
        <v>1922</v>
      </c>
      <c r="B3" s="1452"/>
      <c r="C3" s="1452"/>
      <c r="D3" s="1452"/>
      <c r="E3" s="1452"/>
      <c r="F3" s="1452"/>
      <c r="G3" s="1452"/>
      <c r="H3" s="1452"/>
      <c r="I3" s="1452"/>
    </row>
    <row r="4" spans="1:11" ht="17.399999999999999" x14ac:dyDescent="0.3">
      <c r="A4" s="1452" t="s">
        <v>1923</v>
      </c>
      <c r="B4" s="1452"/>
      <c r="C4" s="1452"/>
      <c r="D4" s="1452"/>
      <c r="E4" s="1452"/>
      <c r="F4" s="1452"/>
      <c r="G4" s="1452"/>
      <c r="H4" s="1452"/>
      <c r="I4" s="1452"/>
    </row>
    <row r="5" spans="1:11" ht="17.399999999999999" x14ac:dyDescent="0.3">
      <c r="A5" s="1452" t="s">
        <v>2326</v>
      </c>
      <c r="B5" s="1452"/>
      <c r="C5" s="1452"/>
      <c r="D5" s="1452"/>
      <c r="E5" s="1452"/>
      <c r="F5" s="1452"/>
      <c r="G5" s="1452"/>
      <c r="H5" s="1452"/>
      <c r="I5" s="1452"/>
    </row>
    <row r="6" spans="1:11" ht="12.75" customHeight="1" x14ac:dyDescent="0.3">
      <c r="A6" s="1452"/>
      <c r="B6" s="1452"/>
      <c r="C6" s="1452"/>
      <c r="D6" s="1452"/>
      <c r="E6" s="1452"/>
      <c r="F6" s="1452"/>
      <c r="G6" s="1452"/>
      <c r="H6" s="1452"/>
      <c r="I6" s="1452"/>
    </row>
    <row r="7" spans="1:11" ht="12" customHeight="1" x14ac:dyDescent="0.25"/>
    <row r="8" spans="1:11" s="28" customFormat="1" ht="15.6" x14ac:dyDescent="0.3">
      <c r="A8" s="28" t="s">
        <v>1924</v>
      </c>
      <c r="B8" s="37">
        <v>2012</v>
      </c>
      <c r="C8" s="37">
        <v>2013</v>
      </c>
      <c r="D8" s="37">
        <v>2014</v>
      </c>
      <c r="E8" s="37">
        <v>2015</v>
      </c>
      <c r="F8" s="37">
        <v>2016</v>
      </c>
      <c r="G8" s="37">
        <v>2017</v>
      </c>
      <c r="H8" s="37">
        <v>2018</v>
      </c>
      <c r="I8" s="37">
        <v>2019</v>
      </c>
    </row>
    <row r="9" spans="1:11" ht="4.5" customHeight="1" thickBot="1" x14ac:dyDescent="0.35">
      <c r="A9" s="24"/>
      <c r="B9" s="72"/>
      <c r="C9" s="72"/>
      <c r="D9" s="72"/>
      <c r="E9" s="72"/>
      <c r="F9" s="72"/>
      <c r="G9" s="72"/>
      <c r="H9" s="72"/>
      <c r="I9" s="72"/>
    </row>
    <row r="10" spans="1:11" ht="4.5" customHeight="1" x14ac:dyDescent="0.25"/>
    <row r="11" spans="1:11" s="26" customFormat="1" ht="14.25" customHeight="1" x14ac:dyDescent="0.25">
      <c r="A11" s="89" t="s">
        <v>484</v>
      </c>
      <c r="B11" s="13">
        <v>887476</v>
      </c>
      <c r="C11" s="13">
        <v>849570</v>
      </c>
      <c r="D11" s="13">
        <v>867723</v>
      </c>
      <c r="E11" s="13">
        <v>922447</v>
      </c>
      <c r="F11" s="13">
        <v>1050551</v>
      </c>
      <c r="G11" s="13">
        <v>1222515</v>
      </c>
      <c r="H11" s="13">
        <v>1106108.46</v>
      </c>
      <c r="I11" s="13">
        <v>1030725.64</v>
      </c>
      <c r="K11" s="44"/>
    </row>
    <row r="12" spans="1:11" s="41" customFormat="1" ht="12" customHeight="1" x14ac:dyDescent="0.3">
      <c r="A12" s="243" t="s">
        <v>79</v>
      </c>
      <c r="B12" s="195">
        <v>-0.99708393666319006</v>
      </c>
      <c r="C12" s="195">
        <v>-4.2712140948036881</v>
      </c>
      <c r="D12" s="195">
        <v>2.1367279918076187</v>
      </c>
      <c r="E12" s="195">
        <v>6.3066208916900957</v>
      </c>
      <c r="F12" s="195">
        <v>13.887410333601814</v>
      </c>
      <c r="G12" s="195">
        <v>16.368934016530368</v>
      </c>
      <c r="H12" s="195">
        <v>-9.5218905289505713</v>
      </c>
      <c r="I12" s="195">
        <v>-6.8151381827420421</v>
      </c>
      <c r="K12" s="387"/>
    </row>
    <row r="13" spans="1:11" s="26" customFormat="1" ht="14.25" customHeight="1" x14ac:dyDescent="0.25">
      <c r="A13" s="89" t="s">
        <v>485</v>
      </c>
      <c r="B13" s="13">
        <v>228753</v>
      </c>
      <c r="C13" s="13">
        <v>208375</v>
      </c>
      <c r="D13" s="13">
        <v>202331</v>
      </c>
      <c r="E13" s="13">
        <v>215930</v>
      </c>
      <c r="F13" s="13">
        <v>230748</v>
      </c>
      <c r="G13" s="13">
        <v>242382</v>
      </c>
      <c r="H13" s="13">
        <v>251244.9</v>
      </c>
      <c r="I13" s="13">
        <v>246831.5</v>
      </c>
      <c r="J13" s="44"/>
      <c r="K13" s="44"/>
    </row>
    <row r="14" spans="1:11" s="41" customFormat="1" ht="12" customHeight="1" x14ac:dyDescent="0.3">
      <c r="A14" s="243" t="s">
        <v>79</v>
      </c>
      <c r="B14" s="195">
        <v>1.7475892253496106</v>
      </c>
      <c r="C14" s="195">
        <v>-8.9082984704025758</v>
      </c>
      <c r="D14" s="195">
        <v>-2.9005398920215919</v>
      </c>
      <c r="E14" s="195">
        <v>6.7211648239765553</v>
      </c>
      <c r="F14" s="195">
        <v>6.8624091140647492</v>
      </c>
      <c r="G14" s="195">
        <v>5.0418638514743375</v>
      </c>
      <c r="H14" s="195">
        <v>3.656583409659131</v>
      </c>
      <c r="I14" s="195">
        <v>-1.7566127710452961</v>
      </c>
      <c r="K14" s="387"/>
    </row>
    <row r="15" spans="1:11" s="26" customFormat="1" ht="14.25" customHeight="1" x14ac:dyDescent="0.25">
      <c r="A15" s="89" t="s">
        <v>525</v>
      </c>
      <c r="B15" s="13">
        <v>805760</v>
      </c>
      <c r="C15" s="13">
        <v>751317</v>
      </c>
      <c r="D15" s="13">
        <v>752322</v>
      </c>
      <c r="E15" s="13">
        <v>816672</v>
      </c>
      <c r="F15" s="13">
        <v>832017</v>
      </c>
      <c r="G15" s="13">
        <v>844492.07</v>
      </c>
      <c r="H15" s="13">
        <v>865422.83</v>
      </c>
      <c r="I15" s="13">
        <v>840829.97</v>
      </c>
      <c r="K15" s="44"/>
    </row>
    <row r="16" spans="1:11" s="26" customFormat="1" ht="12" customHeight="1" x14ac:dyDescent="0.25">
      <c r="A16" s="243" t="s">
        <v>79</v>
      </c>
      <c r="B16" s="195">
        <v>0.62428115255364069</v>
      </c>
      <c r="C16" s="195">
        <v>-6.756726568705318</v>
      </c>
      <c r="D16" s="195">
        <v>0.13376510846951906</v>
      </c>
      <c r="E16" s="195">
        <v>8.553518307320541</v>
      </c>
      <c r="F16" s="195">
        <v>1.8789673210297453</v>
      </c>
      <c r="G16" s="195">
        <v>1.4993768156179366</v>
      </c>
      <c r="H16" s="195">
        <v>2.4785028472795512</v>
      </c>
      <c r="I16" s="195">
        <v>-2.8417161123424517</v>
      </c>
      <c r="K16" s="44"/>
    </row>
    <row r="17" spans="1:11" s="41" customFormat="1" ht="14.25" customHeight="1" x14ac:dyDescent="0.3">
      <c r="A17" s="89" t="s">
        <v>320</v>
      </c>
      <c r="B17" s="13">
        <v>869606</v>
      </c>
      <c r="C17" s="13">
        <v>831971</v>
      </c>
      <c r="D17" s="13">
        <v>827648</v>
      </c>
      <c r="E17" s="13">
        <v>874601</v>
      </c>
      <c r="F17" s="13">
        <v>918435</v>
      </c>
      <c r="G17" s="13">
        <v>926961.87</v>
      </c>
      <c r="H17" s="13">
        <v>907605.43</v>
      </c>
      <c r="I17" s="13">
        <v>922115.48</v>
      </c>
      <c r="K17" s="387"/>
    </row>
    <row r="18" spans="1:11" s="26" customFormat="1" ht="12" customHeight="1" x14ac:dyDescent="0.25">
      <c r="A18" s="243" t="s">
        <v>79</v>
      </c>
      <c r="B18" s="195">
        <v>2.8351609626420915</v>
      </c>
      <c r="C18" s="195">
        <v>-4.3278220251470216</v>
      </c>
      <c r="D18" s="195">
        <v>-0.51960945754119248</v>
      </c>
      <c r="E18" s="195">
        <v>5.6730639112279713</v>
      </c>
      <c r="F18" s="195">
        <v>5.0118854197514162</v>
      </c>
      <c r="G18" s="195">
        <v>0.9284130069084906</v>
      </c>
      <c r="H18" s="195">
        <v>-2.088159246507082</v>
      </c>
      <c r="I18" s="195">
        <v>1.5987178481292164</v>
      </c>
      <c r="K18" s="44"/>
    </row>
    <row r="19" spans="1:11" s="42" customFormat="1" ht="14.25" customHeight="1" x14ac:dyDescent="0.25">
      <c r="A19" s="89" t="s">
        <v>321</v>
      </c>
      <c r="B19" s="13">
        <v>3547090</v>
      </c>
      <c r="C19" s="13">
        <v>3404316</v>
      </c>
      <c r="D19" s="13">
        <v>3524644</v>
      </c>
      <c r="E19" s="13">
        <v>3624695</v>
      </c>
      <c r="F19" s="13">
        <v>3561521</v>
      </c>
      <c r="G19" s="13">
        <v>3400057.84</v>
      </c>
      <c r="H19" s="13">
        <v>3219532.13</v>
      </c>
      <c r="I19" s="13">
        <v>3158144.17</v>
      </c>
      <c r="K19" s="143"/>
    </row>
    <row r="20" spans="1:11" s="41" customFormat="1" ht="12" customHeight="1" x14ac:dyDescent="0.3">
      <c r="A20" s="243" t="s">
        <v>79</v>
      </c>
      <c r="B20" s="195">
        <v>-1.5353379789412536</v>
      </c>
      <c r="C20" s="195">
        <v>-4.0251022669286707</v>
      </c>
      <c r="D20" s="195">
        <v>3.5345719962541766</v>
      </c>
      <c r="E20" s="195">
        <v>2.838612920907746</v>
      </c>
      <c r="F20" s="195">
        <v>-1.7428776766045151</v>
      </c>
      <c r="G20" s="195">
        <v>-4.5335450780719881</v>
      </c>
      <c r="H20" s="195">
        <v>-5.3094893820982758</v>
      </c>
      <c r="I20" s="195">
        <v>-1.9067354361206545</v>
      </c>
      <c r="K20" s="387"/>
    </row>
    <row r="21" spans="1:11" s="26" customFormat="1" ht="14.25" customHeight="1" x14ac:dyDescent="0.25">
      <c r="A21" s="89" t="s">
        <v>322</v>
      </c>
      <c r="B21" s="13">
        <v>5179869</v>
      </c>
      <c r="C21" s="13">
        <v>5212532</v>
      </c>
      <c r="D21" s="13">
        <v>5320733</v>
      </c>
      <c r="E21" s="13">
        <v>5443752</v>
      </c>
      <c r="F21" s="13">
        <v>5492869</v>
      </c>
      <c r="G21" s="13">
        <v>5505463.5</v>
      </c>
      <c r="H21" s="13">
        <v>5387339.5199999996</v>
      </c>
      <c r="I21" s="13">
        <v>5550693.5599999996</v>
      </c>
      <c r="K21" s="44"/>
    </row>
    <row r="22" spans="1:11" s="26" customFormat="1" ht="12" customHeight="1" x14ac:dyDescent="0.25">
      <c r="A22" s="243" t="s">
        <v>79</v>
      </c>
      <c r="B22" s="195">
        <v>-2.8146380616771216</v>
      </c>
      <c r="C22" s="195">
        <v>0.63057579255383356</v>
      </c>
      <c r="D22" s="195">
        <v>2.0757858177177679</v>
      </c>
      <c r="E22" s="195">
        <v>2.312068656705768</v>
      </c>
      <c r="F22" s="195">
        <v>0.90226373280781758</v>
      </c>
      <c r="G22" s="195">
        <v>0.22928819165357606</v>
      </c>
      <c r="H22" s="195">
        <v>-2.1455773887157803</v>
      </c>
      <c r="I22" s="195">
        <v>3.0321838709731042</v>
      </c>
      <c r="K22" s="44"/>
    </row>
    <row r="23" spans="1:11" s="42" customFormat="1" ht="14.25" customHeight="1" x14ac:dyDescent="0.25">
      <c r="A23" s="89" t="s">
        <v>323</v>
      </c>
      <c r="B23" s="13">
        <v>475242</v>
      </c>
      <c r="C23" s="13">
        <v>468039</v>
      </c>
      <c r="D23" s="13">
        <v>494576</v>
      </c>
      <c r="E23" s="13">
        <v>540278</v>
      </c>
      <c r="F23" s="13">
        <v>588175</v>
      </c>
      <c r="G23" s="13">
        <v>595416.79</v>
      </c>
      <c r="H23" s="13">
        <v>628751.93999999994</v>
      </c>
      <c r="I23" s="13">
        <v>627870.81000000006</v>
      </c>
      <c r="K23" s="143"/>
    </row>
    <row r="24" spans="1:11" s="41" customFormat="1" ht="12" customHeight="1" x14ac:dyDescent="0.3">
      <c r="A24" s="243" t="s">
        <v>79</v>
      </c>
      <c r="B24" s="195">
        <v>2.7066161247239151</v>
      </c>
      <c r="C24" s="195">
        <v>-1.5156488694181069</v>
      </c>
      <c r="D24" s="195">
        <v>5.6698266597441593</v>
      </c>
      <c r="E24" s="195">
        <v>9.2406424897285788</v>
      </c>
      <c r="F24" s="195">
        <v>8.8652508523389795</v>
      </c>
      <c r="G24" s="195">
        <v>1.231230501126368</v>
      </c>
      <c r="H24" s="195">
        <v>5.5986244526292195</v>
      </c>
      <c r="I24" s="195">
        <v>-0.14013952783984429</v>
      </c>
      <c r="K24" s="387"/>
    </row>
    <row r="25" spans="1:11" s="41" customFormat="1" ht="14.25" customHeight="1" x14ac:dyDescent="0.3">
      <c r="A25" s="89" t="s">
        <v>324</v>
      </c>
      <c r="B25" s="13">
        <v>391073</v>
      </c>
      <c r="C25" s="13">
        <v>393151</v>
      </c>
      <c r="D25" s="13">
        <v>427099</v>
      </c>
      <c r="E25" s="13">
        <v>503052</v>
      </c>
      <c r="F25" s="13">
        <v>618889</v>
      </c>
      <c r="G25" s="13">
        <v>646380.68000000005</v>
      </c>
      <c r="H25" s="13">
        <v>619017.85</v>
      </c>
      <c r="I25" s="13">
        <v>593361.21</v>
      </c>
      <c r="K25" s="387"/>
    </row>
    <row r="26" spans="1:11" s="42" customFormat="1" ht="12" customHeight="1" x14ac:dyDescent="0.2">
      <c r="A26" s="243" t="s">
        <v>79</v>
      </c>
      <c r="B26" s="195">
        <v>1.1358199652943934</v>
      </c>
      <c r="C26" s="195">
        <v>0.53135859545405673</v>
      </c>
      <c r="D26" s="195">
        <v>8.6348502229423261</v>
      </c>
      <c r="E26" s="195">
        <v>17.7834647236355</v>
      </c>
      <c r="F26" s="195">
        <v>23.026844143348988</v>
      </c>
      <c r="G26" s="195">
        <v>4.4421018954933889</v>
      </c>
      <c r="H26" s="195">
        <v>-4.2332376023367591</v>
      </c>
      <c r="I26" s="195">
        <v>-4.1447334677020997</v>
      </c>
      <c r="K26" s="143"/>
    </row>
    <row r="27" spans="1:11" s="41" customFormat="1" ht="14.25" customHeight="1" x14ac:dyDescent="0.3">
      <c r="A27" s="89" t="s">
        <v>325</v>
      </c>
      <c r="B27" s="13">
        <v>1304920</v>
      </c>
      <c r="C27" s="13">
        <v>1359843</v>
      </c>
      <c r="D27" s="13">
        <v>1497837</v>
      </c>
      <c r="E27" s="13">
        <v>2109475</v>
      </c>
      <c r="F27" s="13">
        <v>3125153</v>
      </c>
      <c r="G27" s="13">
        <v>2800555.34</v>
      </c>
      <c r="H27" s="13">
        <v>2321849.2799999998</v>
      </c>
      <c r="I27" s="13">
        <v>2226705.0099999998</v>
      </c>
      <c r="K27" s="387"/>
    </row>
    <row r="28" spans="1:11" s="26" customFormat="1" ht="12" customHeight="1" x14ac:dyDescent="0.25">
      <c r="A28" s="243" t="s">
        <v>79</v>
      </c>
      <c r="B28" s="195">
        <v>-8.9456445438699568</v>
      </c>
      <c r="C28" s="195">
        <v>4.2089170217331384</v>
      </c>
      <c r="D28" s="195">
        <v>10.147789119773387</v>
      </c>
      <c r="E28" s="195">
        <v>40.83475037670987</v>
      </c>
      <c r="F28" s="195">
        <v>48.148378150961733</v>
      </c>
      <c r="G28" s="195">
        <v>-10.386616591251697</v>
      </c>
      <c r="H28" s="195">
        <v>-17.093254797100354</v>
      </c>
      <c r="I28" s="195">
        <v>-4.0977797663076521</v>
      </c>
      <c r="K28" s="44"/>
    </row>
    <row r="29" spans="1:11" s="42" customFormat="1" ht="14.25" customHeight="1" x14ac:dyDescent="0.25">
      <c r="A29" s="89" t="s">
        <v>326</v>
      </c>
      <c r="B29" s="13">
        <v>1868167</v>
      </c>
      <c r="C29" s="13">
        <v>1788148</v>
      </c>
      <c r="D29" s="13">
        <v>1869206</v>
      </c>
      <c r="E29" s="13">
        <v>1961269</v>
      </c>
      <c r="F29" s="13">
        <v>2041393</v>
      </c>
      <c r="G29" s="13">
        <v>2029041.49</v>
      </c>
      <c r="H29" s="13">
        <v>1890466.5</v>
      </c>
      <c r="I29" s="13">
        <v>1928009.21</v>
      </c>
      <c r="K29" s="143"/>
    </row>
    <row r="30" spans="1:11" s="41" customFormat="1" ht="12" customHeight="1" x14ac:dyDescent="0.3">
      <c r="A30" s="243" t="s">
        <v>79</v>
      </c>
      <c r="B30" s="195">
        <v>-5.0699208309196386</v>
      </c>
      <c r="C30" s="195">
        <v>-4.2832894489625346</v>
      </c>
      <c r="D30" s="195">
        <v>4.5330699695998344</v>
      </c>
      <c r="E30" s="195">
        <v>4.9252463345399011</v>
      </c>
      <c r="F30" s="195">
        <v>4.0853141511949742</v>
      </c>
      <c r="G30" s="195">
        <v>-0.60505302016808926</v>
      </c>
      <c r="H30" s="195">
        <v>-6.8295789259587796</v>
      </c>
      <c r="I30" s="195">
        <v>1.9858966027697322</v>
      </c>
      <c r="K30" s="387"/>
    </row>
    <row r="31" spans="1:11" s="26" customFormat="1" ht="14.25" customHeight="1" x14ac:dyDescent="0.25">
      <c r="A31" s="89" t="s">
        <v>327</v>
      </c>
      <c r="B31" s="13">
        <v>31089</v>
      </c>
      <c r="C31" s="13">
        <v>30699</v>
      </c>
      <c r="D31" s="13">
        <v>29890</v>
      </c>
      <c r="E31" s="13">
        <v>27568</v>
      </c>
      <c r="F31" s="13">
        <v>26505</v>
      </c>
      <c r="G31" s="13">
        <v>26299.99</v>
      </c>
      <c r="H31" s="13">
        <v>24637.72</v>
      </c>
      <c r="I31" s="13">
        <v>25968.81</v>
      </c>
      <c r="K31" s="44"/>
    </row>
    <row r="32" spans="1:11" s="26" customFormat="1" ht="12" customHeight="1" x14ac:dyDescent="0.25">
      <c r="A32" s="243" t="s">
        <v>79</v>
      </c>
      <c r="B32" s="195">
        <v>6.1420279959030433</v>
      </c>
      <c r="C32" s="195">
        <v>-1.2544629933416984</v>
      </c>
      <c r="D32" s="195">
        <v>-2.6352649923450322</v>
      </c>
      <c r="E32" s="195">
        <v>-7.7684844429575133</v>
      </c>
      <c r="F32" s="195">
        <v>-3.8559199071387162</v>
      </c>
      <c r="G32" s="195">
        <v>-0.77347670250895728</v>
      </c>
      <c r="H32" s="195">
        <v>-6.3204206541523362</v>
      </c>
      <c r="I32" s="195">
        <v>5.4026508946444673</v>
      </c>
      <c r="K32" s="44"/>
    </row>
    <row r="33" spans="1:11" s="42" customFormat="1" ht="13.8" x14ac:dyDescent="0.25">
      <c r="A33" s="89" t="s">
        <v>328</v>
      </c>
      <c r="B33" s="13">
        <v>30713</v>
      </c>
      <c r="C33" s="13">
        <v>29440</v>
      </c>
      <c r="D33" s="13">
        <v>29184</v>
      </c>
      <c r="E33" s="13">
        <v>29239</v>
      </c>
      <c r="F33" s="13">
        <v>30506</v>
      </c>
      <c r="G33" s="13">
        <v>28447.69</v>
      </c>
      <c r="H33" s="13">
        <v>29301.83</v>
      </c>
      <c r="I33" s="13">
        <v>29453.1</v>
      </c>
      <c r="K33" s="143"/>
    </row>
    <row r="34" spans="1:11" s="41" customFormat="1" ht="12" customHeight="1" x14ac:dyDescent="0.3">
      <c r="A34" s="243" t="s">
        <v>79</v>
      </c>
      <c r="B34" s="195">
        <v>-2.3744437380801009</v>
      </c>
      <c r="C34" s="195">
        <v>-4.1448246670790834</v>
      </c>
      <c r="D34" s="195">
        <v>-0.86956521739129933</v>
      </c>
      <c r="E34" s="195">
        <v>0.18845942982457231</v>
      </c>
      <c r="F34" s="195">
        <v>4.3332535312425202</v>
      </c>
      <c r="G34" s="195">
        <v>-6.7472300531043139</v>
      </c>
      <c r="H34" s="195">
        <v>3.0024933483175698</v>
      </c>
      <c r="I34" s="195">
        <v>0.51624762002917546</v>
      </c>
      <c r="K34" s="387"/>
    </row>
    <row r="35" spans="1:11" s="26" customFormat="1" ht="13.8" x14ac:dyDescent="0.25">
      <c r="A35" s="89" t="s">
        <v>329</v>
      </c>
      <c r="B35" s="13">
        <v>18279</v>
      </c>
      <c r="C35" s="13">
        <v>17586</v>
      </c>
      <c r="D35" s="13">
        <v>16894</v>
      </c>
      <c r="E35" s="13">
        <v>15590</v>
      </c>
      <c r="F35" s="13">
        <v>17672</v>
      </c>
      <c r="G35" s="13">
        <v>21253.919999999998</v>
      </c>
      <c r="H35" s="13">
        <v>22117.23</v>
      </c>
      <c r="I35" s="13">
        <v>19937.37</v>
      </c>
      <c r="K35" s="44"/>
    </row>
    <row r="36" spans="1:11" s="42" customFormat="1" ht="12" customHeight="1" x14ac:dyDescent="0.2">
      <c r="A36" s="243" t="s">
        <v>79</v>
      </c>
      <c r="B36" s="195">
        <v>6.5458148752622902</v>
      </c>
      <c r="C36" s="195">
        <v>-3.7912358444116223</v>
      </c>
      <c r="D36" s="195">
        <v>-3.9349482542931913</v>
      </c>
      <c r="E36" s="195">
        <v>-7.7187167041553266</v>
      </c>
      <c r="F36" s="195">
        <v>13.354714560615788</v>
      </c>
      <c r="G36" s="195">
        <v>20.268899954730646</v>
      </c>
      <c r="H36" s="195">
        <v>4.061885995618697</v>
      </c>
      <c r="I36" s="195">
        <v>-9.8559358473009553</v>
      </c>
      <c r="K36" s="143"/>
    </row>
    <row r="37" spans="1:11" s="42" customFormat="1" ht="6" customHeight="1" x14ac:dyDescent="0.2">
      <c r="A37" s="243"/>
      <c r="B37" s="195"/>
      <c r="C37" s="195"/>
      <c r="D37" s="195"/>
      <c r="E37" s="195"/>
      <c r="F37" s="195"/>
      <c r="G37" s="195"/>
      <c r="H37" s="195"/>
      <c r="I37" s="195"/>
      <c r="K37" s="143"/>
    </row>
    <row r="38" spans="1:11" s="42" customFormat="1" ht="13.8" x14ac:dyDescent="0.25">
      <c r="A38" s="180" t="s">
        <v>131</v>
      </c>
      <c r="B38" s="56">
        <v>15662336</v>
      </c>
      <c r="C38" s="56">
        <v>15365139</v>
      </c>
      <c r="D38" s="56">
        <v>15869203</v>
      </c>
      <c r="E38" s="56">
        <v>17093684</v>
      </c>
      <c r="F38" s="56">
        <v>18542658</v>
      </c>
      <c r="G38" s="56">
        <v>18196527</v>
      </c>
      <c r="H38" s="56">
        <v>17281836.82</v>
      </c>
      <c r="I38" s="56">
        <v>17208258.140000001</v>
      </c>
      <c r="K38" s="143"/>
    </row>
    <row r="39" spans="1:11" s="42" customFormat="1" ht="12" customHeight="1" x14ac:dyDescent="0.2">
      <c r="A39" s="989" t="s">
        <v>79</v>
      </c>
      <c r="B39" s="990">
        <v>-2.4170300872084716</v>
      </c>
      <c r="C39" s="990">
        <v>-1.8975266524738021</v>
      </c>
      <c r="D39" s="990">
        <v>3.2805690856425151</v>
      </c>
      <c r="E39" s="990">
        <v>7.7160837882028543</v>
      </c>
      <c r="F39" s="990">
        <v>8.4766630762566955</v>
      </c>
      <c r="G39" s="990">
        <v>-1.8666741305372714</v>
      </c>
      <c r="H39" s="990">
        <v>-5.0267294412829404</v>
      </c>
      <c r="I39" s="990">
        <v>-0.42575728938053503</v>
      </c>
      <c r="K39" s="143"/>
    </row>
    <row r="40" spans="1:11" s="42" customFormat="1" ht="12" customHeight="1" x14ac:dyDescent="0.2">
      <c r="A40" s="989"/>
      <c r="B40" s="990"/>
      <c r="C40" s="990"/>
      <c r="D40" s="990"/>
      <c r="E40" s="990"/>
      <c r="F40" s="990"/>
      <c r="G40" s="990"/>
      <c r="H40" s="990"/>
      <c r="I40" s="990"/>
      <c r="K40" s="143"/>
    </row>
    <row r="41" spans="1:11" s="42" customFormat="1" ht="12" customHeight="1" x14ac:dyDescent="0.2">
      <c r="A41" s="989"/>
      <c r="B41" s="990"/>
      <c r="C41" s="990"/>
      <c r="D41" s="990"/>
      <c r="E41" s="990"/>
      <c r="F41" s="990"/>
      <c r="G41" s="990"/>
      <c r="H41" s="990"/>
      <c r="I41" s="990"/>
      <c r="K41" s="143"/>
    </row>
    <row r="42" spans="1:11" s="42" customFormat="1" ht="12" customHeight="1" x14ac:dyDescent="0.2">
      <c r="A42" s="989"/>
      <c r="B42" s="990"/>
      <c r="C42" s="990"/>
      <c r="D42" s="990"/>
      <c r="E42" s="990"/>
      <c r="F42" s="990"/>
      <c r="G42" s="990"/>
      <c r="H42" s="990"/>
      <c r="I42" s="990"/>
      <c r="K42" s="143"/>
    </row>
    <row r="43" spans="1:11" s="42" customFormat="1" ht="15.75" customHeight="1" x14ac:dyDescent="0.3">
      <c r="A43" s="28" t="s">
        <v>1925</v>
      </c>
      <c r="B43" s="37">
        <v>2012</v>
      </c>
      <c r="C43" s="37">
        <v>2013</v>
      </c>
      <c r="D43" s="37">
        <v>2014</v>
      </c>
      <c r="E43" s="37">
        <v>2015</v>
      </c>
      <c r="F43" s="37">
        <v>2016</v>
      </c>
      <c r="G43" s="37">
        <v>2017</v>
      </c>
      <c r="H43" s="37">
        <v>2018</v>
      </c>
      <c r="I43" s="37">
        <v>2019</v>
      </c>
      <c r="K43" s="143"/>
    </row>
    <row r="44" spans="1:11" s="42" customFormat="1" ht="4.5" customHeight="1" thickBot="1" x14ac:dyDescent="0.35">
      <c r="A44" s="24"/>
      <c r="B44" s="72"/>
      <c r="C44" s="72"/>
      <c r="D44" s="72"/>
      <c r="E44" s="72"/>
      <c r="F44" s="72"/>
      <c r="G44" s="72"/>
      <c r="H44" s="72"/>
      <c r="I44" s="72"/>
      <c r="K44" s="143"/>
    </row>
    <row r="45" spans="1:11" s="42" customFormat="1" ht="4.5" customHeight="1" x14ac:dyDescent="0.25">
      <c r="A45"/>
      <c r="B45"/>
      <c r="C45"/>
      <c r="D45"/>
      <c r="E45"/>
      <c r="F45"/>
      <c r="G45"/>
      <c r="H45"/>
      <c r="I45"/>
      <c r="K45" s="143"/>
    </row>
    <row r="46" spans="1:11" s="42" customFormat="1" ht="12" customHeight="1" x14ac:dyDescent="0.25">
      <c r="A46" s="89" t="s">
        <v>484</v>
      </c>
      <c r="B46" s="13">
        <v>2402</v>
      </c>
      <c r="C46" s="13">
        <v>2229</v>
      </c>
      <c r="D46" s="13">
        <v>2178</v>
      </c>
      <c r="E46" s="13">
        <v>2243</v>
      </c>
      <c r="F46" s="13">
        <v>2502</v>
      </c>
      <c r="G46" s="13">
        <v>2671</v>
      </c>
      <c r="H46" s="13">
        <v>2586</v>
      </c>
      <c r="I46" s="13">
        <v>2387.08</v>
      </c>
      <c r="K46" s="143"/>
    </row>
    <row r="47" spans="1:11" s="42" customFormat="1" ht="12" customHeight="1" x14ac:dyDescent="0.2">
      <c r="A47" s="243" t="s">
        <v>79</v>
      </c>
      <c r="B47" s="195">
        <v>-3.1841999193873427</v>
      </c>
      <c r="C47" s="195">
        <v>-7.2023313905079096</v>
      </c>
      <c r="D47" s="195">
        <v>-2.2880215343203281</v>
      </c>
      <c r="E47" s="195">
        <v>2.9843893480257178</v>
      </c>
      <c r="F47" s="195">
        <v>11.547035220686585</v>
      </c>
      <c r="G47" s="195">
        <v>6.7545963229416417</v>
      </c>
      <c r="H47" s="195">
        <v>-3.1823287158367686</v>
      </c>
      <c r="I47" s="195">
        <v>-7.6921887084300149</v>
      </c>
      <c r="K47" s="143"/>
    </row>
    <row r="48" spans="1:11" s="42" customFormat="1" ht="12" customHeight="1" x14ac:dyDescent="0.25">
      <c r="A48" s="89" t="s">
        <v>485</v>
      </c>
      <c r="B48" s="13">
        <v>629</v>
      </c>
      <c r="C48" s="13">
        <v>560</v>
      </c>
      <c r="D48" s="13">
        <v>530</v>
      </c>
      <c r="E48" s="13">
        <v>544</v>
      </c>
      <c r="F48" s="13">
        <v>572</v>
      </c>
      <c r="G48" s="13">
        <v>598</v>
      </c>
      <c r="H48" s="13">
        <v>610</v>
      </c>
      <c r="I48" s="13">
        <v>590.12</v>
      </c>
      <c r="K48" s="143"/>
    </row>
    <row r="49" spans="1:11" s="42" customFormat="1" ht="12" customHeight="1" x14ac:dyDescent="0.2">
      <c r="A49" s="243" t="s">
        <v>79</v>
      </c>
      <c r="B49" s="195">
        <v>-0.4746835443038</v>
      </c>
      <c r="C49" s="195">
        <v>-10.9697933227345</v>
      </c>
      <c r="D49" s="195">
        <v>-5.3571428571428603</v>
      </c>
      <c r="E49" s="195">
        <v>2.6415094339622636</v>
      </c>
      <c r="F49" s="195">
        <v>5.1470588235294157</v>
      </c>
      <c r="G49" s="195">
        <v>4.5454545454545414</v>
      </c>
      <c r="H49" s="195">
        <v>2.006688963210701</v>
      </c>
      <c r="I49" s="195">
        <v>-3.2590163934426264</v>
      </c>
      <c r="K49" s="143"/>
    </row>
    <row r="50" spans="1:11" s="42" customFormat="1" ht="12" customHeight="1" x14ac:dyDescent="0.25">
      <c r="A50" s="89" t="s">
        <v>525</v>
      </c>
      <c r="B50" s="13">
        <v>2285</v>
      </c>
      <c r="C50" s="13">
        <v>2087</v>
      </c>
      <c r="D50" s="13">
        <v>1982</v>
      </c>
      <c r="E50" s="13">
        <v>2069</v>
      </c>
      <c r="F50" s="13">
        <v>2081</v>
      </c>
      <c r="G50" s="13">
        <v>2119</v>
      </c>
      <c r="H50" s="13">
        <v>2126</v>
      </c>
      <c r="I50" s="13">
        <v>2033.23</v>
      </c>
      <c r="K50" s="143"/>
    </row>
    <row r="51" spans="1:11" s="42" customFormat="1" ht="12" customHeight="1" x14ac:dyDescent="0.2">
      <c r="A51" s="243" t="s">
        <v>79</v>
      </c>
      <c r="B51" s="195">
        <v>-1.7626827171109194</v>
      </c>
      <c r="C51" s="195">
        <v>-8.665207877461711</v>
      </c>
      <c r="D51" s="195">
        <v>-5.0311451844753279</v>
      </c>
      <c r="E51" s="195">
        <v>4.3895055499495461</v>
      </c>
      <c r="F51" s="195">
        <v>0.57999033349445117</v>
      </c>
      <c r="G51" s="195">
        <v>1.8260451705910619</v>
      </c>
      <c r="H51" s="195">
        <v>0.3303445021236362</v>
      </c>
      <c r="I51" s="195">
        <v>-4.3635936030103517</v>
      </c>
      <c r="K51" s="143"/>
    </row>
    <row r="52" spans="1:11" s="42" customFormat="1" ht="12" customHeight="1" x14ac:dyDescent="0.25">
      <c r="A52" s="89" t="s">
        <v>320</v>
      </c>
      <c r="B52" s="13">
        <v>2453</v>
      </c>
      <c r="C52" s="13">
        <v>2297</v>
      </c>
      <c r="D52" s="13">
        <v>2211</v>
      </c>
      <c r="E52" s="13">
        <v>2250</v>
      </c>
      <c r="F52" s="13">
        <v>2317</v>
      </c>
      <c r="G52" s="13">
        <v>2330</v>
      </c>
      <c r="H52" s="13">
        <v>2241</v>
      </c>
      <c r="I52" s="13">
        <v>2214.84</v>
      </c>
      <c r="K52" s="143"/>
    </row>
    <row r="53" spans="1:11" s="42" customFormat="1" ht="12" customHeight="1" x14ac:dyDescent="0.2">
      <c r="A53" s="243" t="s">
        <v>79</v>
      </c>
      <c r="B53" s="195">
        <v>0.69786535303777431</v>
      </c>
      <c r="C53" s="195">
        <v>-6.359559722788422</v>
      </c>
      <c r="D53" s="195">
        <v>-3.7440139312146292</v>
      </c>
      <c r="E53" s="195">
        <v>1.7639077340569909</v>
      </c>
      <c r="F53" s="195">
        <v>2.9777777777777681</v>
      </c>
      <c r="G53" s="195">
        <v>0.56107034958998714</v>
      </c>
      <c r="H53" s="195">
        <v>-3.8197424892703835</v>
      </c>
      <c r="I53" s="195">
        <v>-1.1673360107094966</v>
      </c>
      <c r="K53" s="143"/>
    </row>
    <row r="54" spans="1:11" s="42" customFormat="1" ht="12" customHeight="1" x14ac:dyDescent="0.25">
      <c r="A54" s="89" t="s">
        <v>321</v>
      </c>
      <c r="B54" s="13">
        <v>10241</v>
      </c>
      <c r="C54" s="13">
        <v>9608</v>
      </c>
      <c r="D54" s="13">
        <v>9531</v>
      </c>
      <c r="E54" s="13">
        <v>9555</v>
      </c>
      <c r="F54" s="13">
        <v>9244</v>
      </c>
      <c r="G54" s="13">
        <v>8764</v>
      </c>
      <c r="H54" s="13">
        <v>8075</v>
      </c>
      <c r="I54" s="13">
        <v>7693.09</v>
      </c>
      <c r="K54" s="143"/>
    </row>
    <row r="55" spans="1:11" s="42" customFormat="1" ht="12" customHeight="1" x14ac:dyDescent="0.2">
      <c r="A55" s="243" t="s">
        <v>79</v>
      </c>
      <c r="B55" s="195">
        <v>-2.9197080291970767</v>
      </c>
      <c r="C55" s="195">
        <v>-6.1810370081046724</v>
      </c>
      <c r="D55" s="195">
        <v>-0.8014154870940926</v>
      </c>
      <c r="E55" s="195">
        <v>0.25180988353792344</v>
      </c>
      <c r="F55" s="195">
        <v>-3.2548403976975449</v>
      </c>
      <c r="G55" s="195">
        <v>-5.1925573344872351</v>
      </c>
      <c r="H55" s="195">
        <v>-7.8617069831127377</v>
      </c>
      <c r="I55" s="195">
        <v>-4.7295356037151741</v>
      </c>
      <c r="K55" s="143"/>
    </row>
    <row r="56" spans="1:11" s="42" customFormat="1" ht="12" customHeight="1" x14ac:dyDescent="0.25">
      <c r="A56" s="89" t="s">
        <v>322</v>
      </c>
      <c r="B56" s="13">
        <v>14260</v>
      </c>
      <c r="C56" s="13">
        <v>13807</v>
      </c>
      <c r="D56" s="13">
        <v>13371</v>
      </c>
      <c r="E56" s="13">
        <v>13266</v>
      </c>
      <c r="F56" s="13">
        <v>13058</v>
      </c>
      <c r="G56" s="13">
        <v>12890</v>
      </c>
      <c r="H56" s="13">
        <v>12440</v>
      </c>
      <c r="I56" s="13">
        <v>12629.1</v>
      </c>
      <c r="K56" s="143"/>
    </row>
    <row r="57" spans="1:11" s="42" customFormat="1" ht="12" customHeight="1" x14ac:dyDescent="0.2">
      <c r="A57" s="243" t="s">
        <v>79</v>
      </c>
      <c r="B57" s="195">
        <v>-4.8889481758153774</v>
      </c>
      <c r="C57" s="195">
        <v>-3.1767180925666216</v>
      </c>
      <c r="D57" s="195">
        <v>-3.1578184978634072</v>
      </c>
      <c r="E57" s="195">
        <v>-0.78528157953781097</v>
      </c>
      <c r="F57" s="195">
        <v>-1.5679179858284376</v>
      </c>
      <c r="G57" s="195">
        <v>-1.2865676213815291</v>
      </c>
      <c r="H57" s="195">
        <v>-3.4910783553141922</v>
      </c>
      <c r="I57" s="195">
        <v>1.5200964630225133</v>
      </c>
      <c r="K57" s="143"/>
    </row>
    <row r="58" spans="1:11" s="42" customFormat="1" ht="12" customHeight="1" x14ac:dyDescent="0.25">
      <c r="A58" s="89" t="s">
        <v>323</v>
      </c>
      <c r="B58" s="13">
        <v>1328</v>
      </c>
      <c r="C58" s="13">
        <v>1270</v>
      </c>
      <c r="D58" s="13">
        <v>1269</v>
      </c>
      <c r="E58" s="13">
        <v>1344</v>
      </c>
      <c r="F58" s="13">
        <v>1445</v>
      </c>
      <c r="G58" s="13">
        <v>1445</v>
      </c>
      <c r="H58" s="13">
        <v>1491</v>
      </c>
      <c r="I58" s="13">
        <v>1484.3</v>
      </c>
      <c r="K58" s="143"/>
    </row>
    <row r="59" spans="1:11" s="42" customFormat="1" ht="12" customHeight="1" x14ac:dyDescent="0.2">
      <c r="A59" s="243" t="s">
        <v>79</v>
      </c>
      <c r="B59" s="195">
        <v>-0.52434456928839301</v>
      </c>
      <c r="C59" s="195">
        <v>-4.3674698795180706</v>
      </c>
      <c r="D59" s="195">
        <v>-7.8740157480317041E-2</v>
      </c>
      <c r="E59" s="195">
        <v>5.9101654846335672</v>
      </c>
      <c r="F59" s="195">
        <v>7.5148809523809534</v>
      </c>
      <c r="G59" s="195">
        <v>0</v>
      </c>
      <c r="H59" s="195">
        <v>3.183391003460212</v>
      </c>
      <c r="I59" s="195">
        <v>-0.44936284372903978</v>
      </c>
      <c r="K59" s="143"/>
    </row>
    <row r="60" spans="1:11" s="42" customFormat="1" ht="12" customHeight="1" x14ac:dyDescent="0.25">
      <c r="A60" s="89" t="s">
        <v>324</v>
      </c>
      <c r="B60" s="13">
        <v>1028</v>
      </c>
      <c r="C60" s="13">
        <v>995</v>
      </c>
      <c r="D60" s="13">
        <v>1025</v>
      </c>
      <c r="E60" s="13">
        <v>1170</v>
      </c>
      <c r="F60" s="13">
        <v>1409</v>
      </c>
      <c r="G60" s="13">
        <v>1466</v>
      </c>
      <c r="H60" s="13">
        <v>1397</v>
      </c>
      <c r="I60" s="13">
        <v>1329.07</v>
      </c>
      <c r="K60" s="143"/>
    </row>
    <row r="61" spans="1:11" s="42" customFormat="1" ht="12" customHeight="1" x14ac:dyDescent="0.2">
      <c r="A61" s="243" t="s">
        <v>79</v>
      </c>
      <c r="B61" s="195">
        <v>-2.0952380952380945</v>
      </c>
      <c r="C61" s="195">
        <v>-3.2101167315175094</v>
      </c>
      <c r="D61" s="195">
        <v>3.015075376884413</v>
      </c>
      <c r="E61" s="195">
        <v>14.146341463414625</v>
      </c>
      <c r="F61" s="195">
        <v>20.427350427350422</v>
      </c>
      <c r="G61" s="195">
        <v>4.0454222853087307</v>
      </c>
      <c r="H61" s="195">
        <v>-4.7066848567530739</v>
      </c>
      <c r="I61" s="195">
        <v>-4.8625626342161832</v>
      </c>
      <c r="K61" s="143"/>
    </row>
    <row r="62" spans="1:11" s="42" customFormat="1" ht="12" customHeight="1" x14ac:dyDescent="0.25">
      <c r="A62" s="89" t="s">
        <v>325</v>
      </c>
      <c r="B62" s="13">
        <v>3306</v>
      </c>
      <c r="C62" s="13">
        <v>3310</v>
      </c>
      <c r="D62" s="13">
        <v>3438</v>
      </c>
      <c r="E62" s="13">
        <v>4683</v>
      </c>
      <c r="F62" s="13">
        <v>6850</v>
      </c>
      <c r="G62" s="13">
        <v>6112</v>
      </c>
      <c r="H62" s="13">
        <v>5019</v>
      </c>
      <c r="I62" s="13">
        <v>4781.47</v>
      </c>
      <c r="K62" s="143"/>
    </row>
    <row r="63" spans="1:11" s="42" customFormat="1" ht="12" customHeight="1" x14ac:dyDescent="0.2">
      <c r="A63" s="243" t="s">
        <v>79</v>
      </c>
      <c r="B63" s="195">
        <v>-9.9427948787796261</v>
      </c>
      <c r="C63" s="195">
        <v>0.12099213551119981</v>
      </c>
      <c r="D63" s="195">
        <v>3.8670694864048283</v>
      </c>
      <c r="E63" s="195">
        <v>36.21291448516579</v>
      </c>
      <c r="F63" s="195">
        <v>46.273756139226997</v>
      </c>
      <c r="G63" s="195">
        <v>-10.773722627737225</v>
      </c>
      <c r="H63" s="195">
        <v>-17.882853403141365</v>
      </c>
      <c r="I63" s="195">
        <v>-4.732616058975891</v>
      </c>
      <c r="K63" s="143"/>
    </row>
    <row r="64" spans="1:11" s="42" customFormat="1" ht="12" customHeight="1" x14ac:dyDescent="0.25">
      <c r="A64" s="89" t="s">
        <v>326</v>
      </c>
      <c r="B64" s="13">
        <v>5194</v>
      </c>
      <c r="C64" s="13">
        <v>4797</v>
      </c>
      <c r="D64" s="13">
        <v>4715</v>
      </c>
      <c r="E64" s="13">
        <v>4794</v>
      </c>
      <c r="F64" s="13">
        <v>4893</v>
      </c>
      <c r="G64" s="13">
        <v>4792</v>
      </c>
      <c r="H64" s="13">
        <v>4400</v>
      </c>
      <c r="I64" s="13">
        <v>4400.92</v>
      </c>
      <c r="K64" s="143"/>
    </row>
    <row r="65" spans="1:11" s="42" customFormat="1" ht="12" customHeight="1" x14ac:dyDescent="0.2">
      <c r="A65" s="243" t="s">
        <v>79</v>
      </c>
      <c r="B65" s="195">
        <v>-7.0008952551477215</v>
      </c>
      <c r="C65" s="195">
        <v>-7.6434347323835139</v>
      </c>
      <c r="D65" s="195">
        <v>-1.7094017094017144</v>
      </c>
      <c r="E65" s="195">
        <v>1.6755037115588456</v>
      </c>
      <c r="F65" s="195">
        <v>2.0650813516896127</v>
      </c>
      <c r="G65" s="195">
        <v>-2.0641733088085035</v>
      </c>
      <c r="H65" s="195">
        <v>-8.1803005008347256</v>
      </c>
      <c r="I65" s="195">
        <v>2.0909090909082551E-2</v>
      </c>
      <c r="K65" s="143"/>
    </row>
    <row r="66" spans="1:11" s="42" customFormat="1" ht="12" customHeight="1" x14ac:dyDescent="0.25">
      <c r="A66" s="89" t="s">
        <v>327</v>
      </c>
      <c r="B66" s="13">
        <v>73</v>
      </c>
      <c r="C66" s="13">
        <v>70</v>
      </c>
      <c r="D66" s="13">
        <v>67</v>
      </c>
      <c r="E66" s="13">
        <v>60</v>
      </c>
      <c r="F66" s="13">
        <v>57</v>
      </c>
      <c r="G66" s="13">
        <v>56</v>
      </c>
      <c r="H66" s="13">
        <v>52</v>
      </c>
      <c r="I66" s="13">
        <v>53</v>
      </c>
      <c r="K66" s="143"/>
    </row>
    <row r="67" spans="1:11" s="42" customFormat="1" ht="12" customHeight="1" x14ac:dyDescent="0.2">
      <c r="A67" s="243" t="s">
        <v>79</v>
      </c>
      <c r="B67" s="195">
        <v>5.7971014492753659</v>
      </c>
      <c r="C67" s="195">
        <v>-4.1095890410958962</v>
      </c>
      <c r="D67" s="195">
        <v>-4.2857142857142811</v>
      </c>
      <c r="E67" s="195">
        <v>-10.447761194029848</v>
      </c>
      <c r="F67" s="195">
        <v>-5.0000000000000044</v>
      </c>
      <c r="G67" s="195">
        <v>-1.7543859649122862</v>
      </c>
      <c r="H67" s="195">
        <v>-7.1428571428571397</v>
      </c>
      <c r="I67" s="195">
        <v>1.9230769230769162</v>
      </c>
      <c r="K67" s="143"/>
    </row>
    <row r="68" spans="1:11" s="42" customFormat="1" ht="12" customHeight="1" x14ac:dyDescent="0.25">
      <c r="A68" s="89" t="s">
        <v>328</v>
      </c>
      <c r="B68" s="13">
        <v>70</v>
      </c>
      <c r="C68" s="13">
        <v>65</v>
      </c>
      <c r="D68" s="13">
        <v>63</v>
      </c>
      <c r="E68" s="13">
        <v>61</v>
      </c>
      <c r="F68" s="13">
        <v>63</v>
      </c>
      <c r="G68" s="13">
        <v>59</v>
      </c>
      <c r="H68" s="13">
        <v>59</v>
      </c>
      <c r="I68" s="13">
        <v>59</v>
      </c>
      <c r="K68" s="143"/>
    </row>
    <row r="69" spans="1:11" s="42" customFormat="1" ht="12" customHeight="1" x14ac:dyDescent="0.2">
      <c r="A69" s="243" t="s">
        <v>79</v>
      </c>
      <c r="B69" s="195">
        <v>-4.1095890410958962</v>
      </c>
      <c r="C69" s="195">
        <v>-7.1428571428571397</v>
      </c>
      <c r="D69" s="195">
        <v>-3.0769230769230771</v>
      </c>
      <c r="E69" s="195">
        <v>-3.1746031746031744</v>
      </c>
      <c r="F69" s="195">
        <v>3.2786885245901676</v>
      </c>
      <c r="G69" s="195">
        <v>-6.3492063492063489</v>
      </c>
      <c r="H69" s="195">
        <v>0</v>
      </c>
      <c r="I69" s="195">
        <v>0</v>
      </c>
      <c r="K69" s="143"/>
    </row>
    <row r="70" spans="1:11" s="42" customFormat="1" ht="12" customHeight="1" x14ac:dyDescent="0.25">
      <c r="A70" s="89" t="s">
        <v>329</v>
      </c>
      <c r="B70" s="13">
        <v>42</v>
      </c>
      <c r="C70" s="13">
        <v>40</v>
      </c>
      <c r="D70" s="13">
        <v>38</v>
      </c>
      <c r="E70" s="13">
        <v>34</v>
      </c>
      <c r="F70" s="13">
        <v>38</v>
      </c>
      <c r="G70" s="13">
        <v>44</v>
      </c>
      <c r="H70" s="13">
        <v>46</v>
      </c>
      <c r="I70" s="13">
        <v>41</v>
      </c>
      <c r="K70" s="143"/>
    </row>
    <row r="71" spans="1:11" s="42" customFormat="1" ht="12" customHeight="1" x14ac:dyDescent="0.2">
      <c r="A71" s="243" t="s">
        <v>79</v>
      </c>
      <c r="B71" s="195">
        <v>2.4390243902439046</v>
      </c>
      <c r="C71" s="195">
        <v>-4.7619047619047672</v>
      </c>
      <c r="D71" s="195">
        <v>-5.0000000000000044</v>
      </c>
      <c r="E71" s="195">
        <v>-10.526315789473683</v>
      </c>
      <c r="F71" s="195">
        <v>11.764705882352944</v>
      </c>
      <c r="G71" s="195">
        <v>15.789473684210531</v>
      </c>
      <c r="H71" s="195">
        <v>4.5454545454545414</v>
      </c>
      <c r="I71" s="195">
        <v>-10.869565217391308</v>
      </c>
      <c r="K71" s="143"/>
    </row>
    <row r="72" spans="1:11" s="42" customFormat="1" ht="6" customHeight="1" x14ac:dyDescent="0.2">
      <c r="A72" s="243"/>
      <c r="B72" s="195"/>
      <c r="C72" s="195"/>
      <c r="D72" s="195"/>
      <c r="E72" s="195"/>
      <c r="F72" s="195"/>
      <c r="G72" s="195"/>
      <c r="H72" s="195"/>
      <c r="I72" s="195"/>
      <c r="K72" s="143"/>
    </row>
    <row r="73" spans="1:11" s="26" customFormat="1" ht="12.75" customHeight="1" x14ac:dyDescent="0.25">
      <c r="A73" s="180" t="s">
        <v>131</v>
      </c>
      <c r="B73" s="56">
        <v>43381</v>
      </c>
      <c r="C73" s="56">
        <v>41189</v>
      </c>
      <c r="D73" s="56">
        <v>40440</v>
      </c>
      <c r="E73" s="56">
        <v>42094</v>
      </c>
      <c r="F73" s="56">
        <v>44548</v>
      </c>
      <c r="G73" s="56">
        <v>43363</v>
      </c>
      <c r="H73" s="56">
        <v>40562</v>
      </c>
      <c r="I73" s="56">
        <v>39713.269999999997</v>
      </c>
    </row>
    <row r="74" spans="1:11" s="26" customFormat="1" ht="12" customHeight="1" x14ac:dyDescent="0.25">
      <c r="A74" s="989" t="s">
        <v>79</v>
      </c>
      <c r="B74" s="990">
        <v>-4.2467718794835019</v>
      </c>
      <c r="C74" s="990">
        <v>-5.052903344782278</v>
      </c>
      <c r="D74" s="990">
        <v>-1.8184466726553161</v>
      </c>
      <c r="E74" s="990">
        <v>4.090009891196833</v>
      </c>
      <c r="F74" s="990">
        <v>5.8298094740343087</v>
      </c>
      <c r="G74" s="990">
        <v>-2.6600520786567272</v>
      </c>
      <c r="H74" s="990">
        <v>-6.4594239328459757</v>
      </c>
      <c r="I74" s="990">
        <v>-2.0924264089542066</v>
      </c>
    </row>
    <row r="75" spans="1:11" ht="13.8" x14ac:dyDescent="0.25">
      <c r="A75" s="159"/>
      <c r="B75" s="159"/>
    </row>
    <row r="76" spans="1:11" ht="50.25" customHeight="1" x14ac:dyDescent="0.25">
      <c r="A76" s="1463" t="s">
        <v>2631</v>
      </c>
      <c r="B76" s="1463"/>
      <c r="C76" s="1463"/>
      <c r="D76" s="1463"/>
      <c r="E76" s="1463"/>
      <c r="F76" s="1463"/>
      <c r="G76" s="1463"/>
      <c r="H76" s="1463"/>
      <c r="I76" s="1463"/>
    </row>
    <row r="77" spans="1:11" ht="13.8" x14ac:dyDescent="0.25">
      <c r="A77" s="159"/>
      <c r="B77" s="159"/>
    </row>
    <row r="78" spans="1:11" ht="33" customHeight="1" x14ac:dyDescent="0.25">
      <c r="A78" s="1473" t="s">
        <v>2218</v>
      </c>
      <c r="B78" s="1473"/>
      <c r="C78" s="1473"/>
      <c r="D78" s="1473"/>
      <c r="E78" s="1473"/>
      <c r="F78" s="1473"/>
      <c r="G78" s="1473"/>
      <c r="H78" s="1473"/>
      <c r="I78" s="1473"/>
    </row>
    <row r="107" ht="12.75" customHeight="1" x14ac:dyDescent="0.25"/>
  </sheetData>
  <mergeCells count="7">
    <mergeCell ref="A76:I76"/>
    <mergeCell ref="A78:I78"/>
    <mergeCell ref="A1:I1"/>
    <mergeCell ref="A3:I3"/>
    <mergeCell ref="A4:I4"/>
    <mergeCell ref="A5:I5"/>
    <mergeCell ref="A6:I6"/>
  </mergeCells>
  <hyperlinks>
    <hyperlink ref="A78:I78" r:id="rId1" display="Source: Statistics Canada. Table 14-10-0007-01 Employment insurance benefit characteristics by class of worker, monthly, unadjusted for seasonality" xr:uid="{00000000-0004-0000-1800-000000000000}"/>
  </hyperlinks>
  <printOptions horizontalCentered="1"/>
  <pageMargins left="0.74803149606299202" right="0.74803149606299202" top="0.98425196850393704" bottom="0.98425196850393704" header="0.511811023622047" footer="0.511811023622047"/>
  <pageSetup scale="68" firstPageNumber="27" orientation="portrait" useFirstPageNumber="1" r:id="rId2"/>
  <headerFooter alignWithMargins="0"/>
  <legacyDrawingHF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11">
    <tabColor indexed="43"/>
    <pageSetUpPr fitToPage="1"/>
  </sheetPr>
  <dimension ref="A1:X89"/>
  <sheetViews>
    <sheetView zoomScaleNormal="100" workbookViewId="0">
      <selection sqref="A1:K1"/>
    </sheetView>
  </sheetViews>
  <sheetFormatPr defaultRowHeight="13.2" x14ac:dyDescent="0.25"/>
  <cols>
    <col min="1" max="1" width="38.88671875" customWidth="1"/>
    <col min="2" max="2" width="9.6640625" customWidth="1"/>
    <col min="3" max="8" width="9.33203125" bestFit="1" customWidth="1"/>
    <col min="9" max="9" width="10" bestFit="1" customWidth="1"/>
    <col min="10" max="11" width="9.33203125" bestFit="1" customWidth="1"/>
  </cols>
  <sheetData>
    <row r="1" spans="1:24" ht="17.399999999999999" x14ac:dyDescent="0.3">
      <c r="A1" s="1451" t="s">
        <v>1278</v>
      </c>
      <c r="B1" s="1451"/>
      <c r="C1" s="1451"/>
      <c r="D1" s="1451"/>
      <c r="E1" s="1451"/>
      <c r="F1" s="1451"/>
      <c r="G1" s="1451"/>
      <c r="H1" s="1451"/>
      <c r="I1" s="1451"/>
      <c r="J1" s="1451"/>
      <c r="K1" s="1451"/>
    </row>
    <row r="2" spans="1:24" ht="17.399999999999999" x14ac:dyDescent="0.3">
      <c r="A2" s="48"/>
      <c r="B2" s="48"/>
      <c r="C2" s="2"/>
      <c r="D2" s="2"/>
      <c r="E2" s="2"/>
      <c r="F2" s="2"/>
      <c r="G2" s="2"/>
      <c r="L2" s="26"/>
      <c r="M2" s="26"/>
      <c r="N2" s="26"/>
      <c r="O2" s="26"/>
      <c r="P2" s="26"/>
      <c r="Q2" s="26"/>
      <c r="R2" s="26"/>
      <c r="S2" s="26"/>
      <c r="T2" s="26"/>
      <c r="U2" s="26"/>
      <c r="V2" s="26"/>
      <c r="W2" s="26"/>
      <c r="X2" s="26"/>
    </row>
    <row r="3" spans="1:24" ht="17.399999999999999" x14ac:dyDescent="0.3">
      <c r="A3" s="1452" t="s">
        <v>2457</v>
      </c>
      <c r="B3" s="1452"/>
      <c r="C3" s="1452"/>
      <c r="D3" s="1452"/>
      <c r="E3" s="1452"/>
      <c r="F3" s="1452"/>
      <c r="G3" s="1452"/>
      <c r="H3" s="1452"/>
      <c r="I3" s="1452"/>
      <c r="J3" s="1452"/>
      <c r="K3" s="1452"/>
      <c r="L3" s="26"/>
      <c r="M3" s="26"/>
      <c r="N3" s="26"/>
      <c r="O3" s="26"/>
      <c r="P3" s="26"/>
      <c r="Q3" s="26"/>
      <c r="R3" s="26"/>
      <c r="S3" s="26"/>
      <c r="T3" s="26"/>
      <c r="U3" s="26"/>
      <c r="V3" s="26"/>
      <c r="W3" s="26"/>
      <c r="X3" s="26"/>
    </row>
    <row r="4" spans="1:24" ht="17.399999999999999" x14ac:dyDescent="0.3">
      <c r="A4" s="1452" t="s">
        <v>440</v>
      </c>
      <c r="B4" s="1452"/>
      <c r="C4" s="1452"/>
      <c r="D4" s="1452"/>
      <c r="E4" s="1452"/>
      <c r="F4" s="1452"/>
      <c r="G4" s="1452"/>
      <c r="H4" s="1452"/>
      <c r="I4" s="1452"/>
      <c r="J4" s="1452"/>
      <c r="K4" s="1452"/>
    </row>
    <row r="6" spans="1:24" ht="12.75" customHeight="1" x14ac:dyDescent="0.25"/>
    <row r="7" spans="1:24" s="16" customFormat="1" ht="15.6" x14ac:dyDescent="0.3">
      <c r="A7" s="11" t="s">
        <v>1004</v>
      </c>
      <c r="B7" s="988">
        <v>2009</v>
      </c>
      <c r="C7" s="988">
        <v>2010</v>
      </c>
      <c r="D7" s="988">
        <v>2011</v>
      </c>
      <c r="E7" s="988">
        <v>2012</v>
      </c>
      <c r="F7" s="988">
        <v>2013</v>
      </c>
      <c r="G7" s="988">
        <v>2014</v>
      </c>
      <c r="H7" s="988">
        <v>2015</v>
      </c>
      <c r="I7" s="731">
        <v>2016</v>
      </c>
      <c r="J7" s="1083">
        <v>2017</v>
      </c>
      <c r="K7" s="1167">
        <v>2018</v>
      </c>
    </row>
    <row r="8" spans="1:24" ht="4.5" customHeight="1" thickBot="1" x14ac:dyDescent="0.3">
      <c r="A8" s="24"/>
      <c r="B8" s="18"/>
      <c r="C8" s="18"/>
      <c r="D8" s="18"/>
      <c r="E8" s="18"/>
      <c r="F8" s="18"/>
      <c r="G8" s="18"/>
      <c r="H8" s="18"/>
      <c r="I8" s="18"/>
      <c r="J8" s="18"/>
      <c r="K8" s="18"/>
    </row>
    <row r="9" spans="1:24" ht="4.5" customHeight="1" x14ac:dyDescent="0.25"/>
    <row r="10" spans="1:24" s="26" customFormat="1" ht="13.8" x14ac:dyDescent="0.25">
      <c r="A10" s="26" t="s">
        <v>1397</v>
      </c>
      <c r="B10" s="13">
        <v>7310</v>
      </c>
      <c r="C10" s="13">
        <v>7120</v>
      </c>
      <c r="D10" s="13">
        <v>6910</v>
      </c>
      <c r="E10" s="13">
        <v>6530</v>
      </c>
      <c r="F10" s="13">
        <v>6600</v>
      </c>
      <c r="G10" s="13">
        <v>6740</v>
      </c>
      <c r="H10" s="13">
        <v>6420</v>
      </c>
      <c r="I10" s="13">
        <v>6290</v>
      </c>
      <c r="J10" s="13">
        <v>5890</v>
      </c>
      <c r="K10" s="13">
        <v>6020</v>
      </c>
    </row>
    <row r="11" spans="1:24" s="26" customFormat="1" ht="13.8" x14ac:dyDescent="0.25">
      <c r="A11" s="26" t="s">
        <v>1398</v>
      </c>
      <c r="B11" s="13">
        <v>8900</v>
      </c>
      <c r="C11" s="13">
        <v>8640</v>
      </c>
      <c r="D11" s="13">
        <v>8130</v>
      </c>
      <c r="E11" s="13">
        <v>7900</v>
      </c>
      <c r="F11" s="13">
        <v>7600</v>
      </c>
      <c r="G11" s="13">
        <v>7360</v>
      </c>
      <c r="H11" s="13">
        <v>7150</v>
      </c>
      <c r="I11" s="13">
        <v>6940</v>
      </c>
      <c r="J11" s="13">
        <v>6340</v>
      </c>
      <c r="K11" s="13">
        <v>6210</v>
      </c>
    </row>
    <row r="12" spans="1:24" s="26" customFormat="1" ht="13.8" x14ac:dyDescent="0.25">
      <c r="A12" s="26" t="s">
        <v>1399</v>
      </c>
      <c r="B12" s="13">
        <v>11000</v>
      </c>
      <c r="C12" s="13">
        <v>10800</v>
      </c>
      <c r="D12" s="13">
        <v>10120</v>
      </c>
      <c r="E12" s="13">
        <v>9510</v>
      </c>
      <c r="F12" s="13">
        <v>9430</v>
      </c>
      <c r="G12" s="13">
        <v>9330</v>
      </c>
      <c r="H12" s="13">
        <v>9130</v>
      </c>
      <c r="I12" s="13">
        <v>9230</v>
      </c>
      <c r="J12" s="13">
        <v>9040</v>
      </c>
      <c r="K12" s="13">
        <v>8750</v>
      </c>
    </row>
    <row r="13" spans="1:24" s="26" customFormat="1" ht="13.8" x14ac:dyDescent="0.25">
      <c r="A13" s="26" t="s">
        <v>1400</v>
      </c>
      <c r="B13" s="13">
        <v>12870</v>
      </c>
      <c r="C13" s="13">
        <v>12870</v>
      </c>
      <c r="D13" s="13">
        <v>12880</v>
      </c>
      <c r="E13" s="13">
        <v>12340</v>
      </c>
      <c r="F13" s="13">
        <v>12300</v>
      </c>
      <c r="G13" s="13">
        <v>12040</v>
      </c>
      <c r="H13" s="13">
        <v>11590</v>
      </c>
      <c r="I13" s="13">
        <v>11570</v>
      </c>
      <c r="J13" s="13">
        <v>11060</v>
      </c>
      <c r="K13" s="13">
        <v>10510</v>
      </c>
    </row>
    <row r="14" spans="1:24" s="26" customFormat="1" ht="13.8" x14ac:dyDescent="0.25">
      <c r="A14" s="26" t="s">
        <v>749</v>
      </c>
      <c r="B14" s="13">
        <v>11140</v>
      </c>
      <c r="C14" s="13">
        <v>10950</v>
      </c>
      <c r="D14" s="13">
        <v>10750</v>
      </c>
      <c r="E14" s="13">
        <v>10450</v>
      </c>
      <c r="F14" s="13">
        <v>10020</v>
      </c>
      <c r="G14" s="13">
        <v>10080</v>
      </c>
      <c r="H14" s="13">
        <v>10190</v>
      </c>
      <c r="I14" s="13">
        <v>10290</v>
      </c>
      <c r="J14" s="13">
        <v>10640</v>
      </c>
      <c r="K14" s="13">
        <v>11120</v>
      </c>
    </row>
    <row r="15" spans="1:24" s="26" customFormat="1" ht="13.8" x14ac:dyDescent="0.25">
      <c r="A15" s="26" t="s">
        <v>1741</v>
      </c>
      <c r="B15" s="13">
        <v>18820</v>
      </c>
      <c r="C15" s="13">
        <v>18810</v>
      </c>
      <c r="D15" s="13">
        <v>18960</v>
      </c>
      <c r="E15" s="13">
        <v>18370</v>
      </c>
      <c r="F15" s="13">
        <v>18030</v>
      </c>
      <c r="G15" s="13">
        <v>17650</v>
      </c>
      <c r="H15" s="13">
        <v>17910</v>
      </c>
      <c r="I15" s="13">
        <v>18300</v>
      </c>
      <c r="J15" s="13">
        <v>18260</v>
      </c>
      <c r="K15" s="13">
        <v>18590</v>
      </c>
    </row>
    <row r="16" spans="1:24" s="26" customFormat="1" ht="13.8" x14ac:dyDescent="0.25">
      <c r="A16" s="26" t="s">
        <v>1742</v>
      </c>
      <c r="B16" s="13">
        <v>18740</v>
      </c>
      <c r="C16" s="13">
        <v>19460</v>
      </c>
      <c r="D16" s="13">
        <v>19900</v>
      </c>
      <c r="E16" s="13">
        <v>20470</v>
      </c>
      <c r="F16" s="13">
        <v>20610</v>
      </c>
      <c r="G16" s="13">
        <v>20650</v>
      </c>
      <c r="H16" s="13">
        <v>21560</v>
      </c>
      <c r="I16" s="13">
        <v>22150</v>
      </c>
      <c r="J16" s="13">
        <v>22370</v>
      </c>
      <c r="K16" s="13">
        <v>23340</v>
      </c>
    </row>
    <row r="17" spans="1:11" s="26" customFormat="1" ht="13.8" x14ac:dyDescent="0.25">
      <c r="A17" s="26" t="s">
        <v>1743</v>
      </c>
      <c r="B17" s="13">
        <v>12980</v>
      </c>
      <c r="C17" s="13">
        <v>13640</v>
      </c>
      <c r="D17" s="13">
        <v>14790</v>
      </c>
      <c r="E17" s="13">
        <v>15740</v>
      </c>
      <c r="F17" s="13">
        <v>16040</v>
      </c>
      <c r="G17" s="13">
        <v>16870</v>
      </c>
      <c r="H17" s="13">
        <v>17620</v>
      </c>
      <c r="I17" s="13">
        <v>18170</v>
      </c>
      <c r="J17" s="13">
        <v>18870</v>
      </c>
      <c r="K17" s="13">
        <v>20360</v>
      </c>
    </row>
    <row r="18" spans="1:11" s="26" customFormat="1" ht="13.8" x14ac:dyDescent="0.25">
      <c r="A18" s="26" t="s">
        <v>1744</v>
      </c>
      <c r="B18" s="13">
        <v>3760</v>
      </c>
      <c r="C18" s="13">
        <v>4060</v>
      </c>
      <c r="D18" s="13">
        <v>4660</v>
      </c>
      <c r="E18" s="13">
        <v>5070</v>
      </c>
      <c r="F18" s="13">
        <v>5430</v>
      </c>
      <c r="G18" s="13">
        <v>6400</v>
      </c>
      <c r="H18" s="13">
        <v>6690</v>
      </c>
      <c r="I18" s="13">
        <v>7140</v>
      </c>
      <c r="J18" s="13">
        <v>8340</v>
      </c>
      <c r="K18" s="13">
        <v>8480</v>
      </c>
    </row>
    <row r="19" spans="1:11" s="26" customFormat="1" ht="13.8" x14ac:dyDescent="0.25">
      <c r="A19" s="26" t="s">
        <v>1745</v>
      </c>
      <c r="B19" s="13">
        <v>1770</v>
      </c>
      <c r="C19" s="13">
        <v>2010</v>
      </c>
      <c r="D19" s="13">
        <v>2270</v>
      </c>
      <c r="E19" s="13">
        <v>2690</v>
      </c>
      <c r="F19" s="13">
        <v>3010</v>
      </c>
      <c r="G19" s="13">
        <v>3250</v>
      </c>
      <c r="H19" s="13">
        <v>3310</v>
      </c>
      <c r="I19" s="13">
        <v>3440</v>
      </c>
      <c r="J19" s="13">
        <v>4080</v>
      </c>
      <c r="K19" s="13">
        <v>3990</v>
      </c>
    </row>
    <row r="20" spans="1:11" s="26" customFormat="1" ht="13.8" x14ac:dyDescent="0.25">
      <c r="A20" s="26" t="s">
        <v>1746</v>
      </c>
      <c r="B20" s="13">
        <v>410</v>
      </c>
      <c r="C20" s="13">
        <v>410</v>
      </c>
      <c r="D20" s="13">
        <v>490</v>
      </c>
      <c r="E20" s="13">
        <v>590</v>
      </c>
      <c r="F20" s="13">
        <v>690</v>
      </c>
      <c r="G20" s="13">
        <v>730</v>
      </c>
      <c r="H20" s="13">
        <v>680</v>
      </c>
      <c r="I20" s="13">
        <v>790</v>
      </c>
      <c r="J20" s="13">
        <v>1040</v>
      </c>
      <c r="K20" s="13">
        <v>940</v>
      </c>
    </row>
    <row r="21" spans="1:11" s="26" customFormat="1" ht="13.8" x14ac:dyDescent="0.25">
      <c r="A21" s="26" t="s">
        <v>1747</v>
      </c>
      <c r="B21" s="13">
        <v>120</v>
      </c>
      <c r="C21" s="13">
        <v>160</v>
      </c>
      <c r="D21" s="13">
        <v>180</v>
      </c>
      <c r="E21" s="13">
        <v>220</v>
      </c>
      <c r="F21" s="13">
        <v>270</v>
      </c>
      <c r="G21" s="13">
        <v>260</v>
      </c>
      <c r="H21" s="13">
        <v>260</v>
      </c>
      <c r="I21" s="13">
        <v>320</v>
      </c>
      <c r="J21" s="13">
        <v>340</v>
      </c>
      <c r="K21" s="13">
        <v>370</v>
      </c>
    </row>
    <row r="22" spans="1:11" ht="13.8" x14ac:dyDescent="0.25">
      <c r="A22" s="26" t="s">
        <v>1748</v>
      </c>
      <c r="B22" s="13">
        <v>220</v>
      </c>
      <c r="C22" s="13">
        <v>240</v>
      </c>
      <c r="D22" s="13">
        <v>280</v>
      </c>
      <c r="E22" s="13">
        <v>280</v>
      </c>
      <c r="F22" s="13">
        <v>300</v>
      </c>
      <c r="G22" s="13">
        <v>310</v>
      </c>
      <c r="H22" s="13">
        <v>390</v>
      </c>
      <c r="I22" s="13">
        <v>390</v>
      </c>
      <c r="J22" s="13">
        <v>420</v>
      </c>
      <c r="K22" s="13">
        <v>470</v>
      </c>
    </row>
    <row r="23" spans="1:11" ht="13.8" x14ac:dyDescent="0.25">
      <c r="A23" s="26"/>
      <c r="B23" s="13"/>
      <c r="C23" s="13"/>
      <c r="D23" s="13"/>
      <c r="E23" s="13"/>
      <c r="F23" s="13"/>
      <c r="G23" s="13"/>
      <c r="H23" s="13"/>
      <c r="I23" s="13"/>
      <c r="J23" s="13"/>
      <c r="K23" s="13"/>
    </row>
    <row r="24" spans="1:11" ht="13.8" x14ac:dyDescent="0.25">
      <c r="A24" s="26" t="s">
        <v>1750</v>
      </c>
      <c r="B24" s="13">
        <v>108040</v>
      </c>
      <c r="C24" s="13">
        <v>109170</v>
      </c>
      <c r="D24" s="13">
        <v>110320</v>
      </c>
      <c r="E24" s="13">
        <v>110150</v>
      </c>
      <c r="F24" s="13">
        <v>110330</v>
      </c>
      <c r="G24" s="13">
        <v>111670</v>
      </c>
      <c r="H24" s="13">
        <v>112910</v>
      </c>
      <c r="I24" s="13">
        <v>115010</v>
      </c>
      <c r="J24" s="13">
        <v>116690</v>
      </c>
      <c r="K24" s="13">
        <v>119150</v>
      </c>
    </row>
    <row r="25" spans="1:11" ht="13.8" x14ac:dyDescent="0.25">
      <c r="A25" s="26"/>
      <c r="B25" s="13"/>
      <c r="C25" s="13"/>
      <c r="D25" s="13"/>
      <c r="E25" s="13"/>
      <c r="F25" s="13"/>
      <c r="G25" s="13"/>
      <c r="H25" s="13"/>
      <c r="I25" s="13"/>
      <c r="J25" s="13"/>
      <c r="K25" s="13"/>
    </row>
    <row r="26" spans="1:11" ht="13.8" x14ac:dyDescent="0.25">
      <c r="A26" s="26" t="s">
        <v>1749</v>
      </c>
      <c r="B26" s="13">
        <v>26400</v>
      </c>
      <c r="C26" s="13">
        <v>27130</v>
      </c>
      <c r="D26" s="13">
        <v>28160</v>
      </c>
      <c r="E26" s="13">
        <v>29310</v>
      </c>
      <c r="F26" s="13">
        <v>29890</v>
      </c>
      <c r="G26" s="13">
        <v>30650</v>
      </c>
      <c r="H26" s="13">
        <v>31560</v>
      </c>
      <c r="I26" s="13">
        <v>32090</v>
      </c>
      <c r="J26" s="13">
        <v>33380</v>
      </c>
      <c r="K26" s="13">
        <v>34080</v>
      </c>
    </row>
    <row r="27" spans="1:11" ht="13.8" x14ac:dyDescent="0.25">
      <c r="A27" s="26"/>
      <c r="B27" s="175"/>
      <c r="C27" s="175"/>
      <c r="D27" s="175"/>
      <c r="E27" s="175"/>
      <c r="F27" s="175"/>
      <c r="G27" s="175"/>
      <c r="H27" s="175"/>
      <c r="I27" s="175"/>
      <c r="J27" s="175"/>
      <c r="K27" s="175"/>
    </row>
    <row r="28" spans="1:11" ht="13.8" x14ac:dyDescent="0.25">
      <c r="A28" s="26"/>
    </row>
    <row r="29" spans="1:11" ht="28.5" customHeight="1" x14ac:dyDescent="0.25">
      <c r="A29" s="1473" t="s">
        <v>2164</v>
      </c>
      <c r="B29" s="1473"/>
      <c r="C29" s="1473"/>
      <c r="D29" s="1473"/>
      <c r="E29" s="1473"/>
      <c r="F29" s="1473"/>
      <c r="G29" s="1473"/>
      <c r="H29" s="1473"/>
      <c r="I29" s="1473"/>
      <c r="J29" s="1473"/>
      <c r="K29" s="1473"/>
    </row>
    <row r="30" spans="1:11" ht="13.8" x14ac:dyDescent="0.25">
      <c r="A30" s="26"/>
    </row>
    <row r="32" spans="1:11" ht="17.399999999999999" x14ac:dyDescent="0.3">
      <c r="A32" s="1451" t="s">
        <v>1136</v>
      </c>
      <c r="B32" s="1451"/>
      <c r="C32" s="1451"/>
      <c r="D32" s="1451"/>
      <c r="E32" s="1451"/>
      <c r="F32" s="1451"/>
      <c r="G32" s="1451"/>
      <c r="H32" s="1451"/>
      <c r="I32" s="1451"/>
      <c r="J32" s="1451"/>
      <c r="K32" s="1451"/>
    </row>
    <row r="33" spans="1:16" ht="17.25" customHeight="1" x14ac:dyDescent="0.3">
      <c r="A33" s="48"/>
      <c r="B33" s="48"/>
      <c r="C33" s="48"/>
      <c r="D33" s="48"/>
      <c r="E33" s="2"/>
      <c r="F33" s="2"/>
      <c r="G33" s="2"/>
      <c r="H33" s="2"/>
      <c r="I33" s="2"/>
    </row>
    <row r="34" spans="1:16" ht="17.399999999999999" x14ac:dyDescent="0.3">
      <c r="A34" s="1452" t="s">
        <v>2458</v>
      </c>
      <c r="B34" s="1452"/>
      <c r="C34" s="1452"/>
      <c r="D34" s="1452"/>
      <c r="E34" s="1452"/>
      <c r="F34" s="1452"/>
      <c r="G34" s="1452"/>
      <c r="H34" s="1452"/>
      <c r="I34" s="1452"/>
      <c r="J34" s="1452"/>
      <c r="K34" s="1452"/>
    </row>
    <row r="35" spans="1:16" ht="17.399999999999999" x14ac:dyDescent="0.3">
      <c r="A35" s="1452" t="s">
        <v>440</v>
      </c>
      <c r="B35" s="1452"/>
      <c r="C35" s="1452"/>
      <c r="D35" s="1452"/>
      <c r="E35" s="1452"/>
      <c r="F35" s="1452"/>
      <c r="G35" s="1452"/>
      <c r="H35" s="1452"/>
      <c r="I35" s="1452"/>
      <c r="J35" s="1452"/>
      <c r="K35" s="1452"/>
    </row>
    <row r="36" spans="1:16" ht="17.399999999999999" x14ac:dyDescent="0.3">
      <c r="A36" s="1452" t="s">
        <v>250</v>
      </c>
      <c r="B36" s="1452"/>
      <c r="C36" s="1452"/>
      <c r="D36" s="1452"/>
      <c r="E36" s="1452"/>
      <c r="F36" s="1452"/>
      <c r="G36" s="1452"/>
      <c r="H36" s="1452"/>
      <c r="I36" s="1452"/>
      <c r="J36" s="1452"/>
      <c r="K36" s="1452"/>
    </row>
    <row r="38" spans="1:16" ht="18" x14ac:dyDescent="0.3">
      <c r="A38" s="16"/>
      <c r="B38" s="37"/>
      <c r="C38" s="37">
        <v>2011</v>
      </c>
      <c r="D38" s="37">
        <v>2012</v>
      </c>
      <c r="E38" s="37">
        <v>2013</v>
      </c>
      <c r="F38" s="37">
        <v>2014</v>
      </c>
      <c r="G38" s="37">
        <v>2015</v>
      </c>
      <c r="H38" s="37">
        <v>2016</v>
      </c>
      <c r="I38" s="37" t="s">
        <v>2140</v>
      </c>
      <c r="J38" s="37" t="s">
        <v>2302</v>
      </c>
      <c r="K38" s="37" t="s">
        <v>2301</v>
      </c>
    </row>
    <row r="39" spans="1:16" ht="4.5" customHeight="1" thickBot="1" x14ac:dyDescent="0.3">
      <c r="A39" s="24"/>
      <c r="B39" s="18"/>
      <c r="C39" s="18"/>
      <c r="D39" s="18"/>
      <c r="E39" s="18"/>
      <c r="F39" s="18"/>
      <c r="G39" s="18"/>
      <c r="H39" s="18"/>
      <c r="I39" s="18"/>
      <c r="J39" s="18"/>
      <c r="K39" s="18"/>
    </row>
    <row r="40" spans="1:16" ht="4.5" customHeight="1" x14ac:dyDescent="0.25">
      <c r="B40" s="14"/>
    </row>
    <row r="41" spans="1:16" ht="13.8" x14ac:dyDescent="0.25">
      <c r="A41" s="26"/>
      <c r="B41" s="70"/>
    </row>
    <row r="42" spans="1:16" ht="13.8" x14ac:dyDescent="0.25">
      <c r="A42" s="26" t="s">
        <v>1535</v>
      </c>
      <c r="B42" s="13"/>
      <c r="C42" s="36">
        <v>2905</v>
      </c>
      <c r="D42" s="36">
        <v>3016</v>
      </c>
      <c r="E42" s="36">
        <v>3122</v>
      </c>
      <c r="F42" s="36">
        <v>3234</v>
      </c>
      <c r="G42" s="36">
        <v>3257</v>
      </c>
      <c r="H42" s="36">
        <v>3319</v>
      </c>
      <c r="I42" s="36">
        <v>3496</v>
      </c>
      <c r="J42" s="36">
        <v>3621</v>
      </c>
      <c r="K42" s="36">
        <v>3863</v>
      </c>
    </row>
    <row r="43" spans="1:16" ht="13.8" x14ac:dyDescent="0.25">
      <c r="A43" s="26"/>
      <c r="B43" s="70"/>
      <c r="L43" s="26"/>
      <c r="M43" s="26"/>
      <c r="N43" s="26"/>
      <c r="O43" s="26"/>
      <c r="P43" s="26"/>
    </row>
    <row r="44" spans="1:16" ht="13.8" x14ac:dyDescent="0.25">
      <c r="A44" s="26" t="s">
        <v>1536</v>
      </c>
      <c r="B44" s="13"/>
      <c r="C44" s="13">
        <v>613</v>
      </c>
      <c r="D44" s="13">
        <v>650</v>
      </c>
      <c r="E44" s="13">
        <v>641</v>
      </c>
      <c r="F44" s="13">
        <v>652</v>
      </c>
      <c r="G44" s="13">
        <v>689</v>
      </c>
      <c r="H44" s="13">
        <v>767</v>
      </c>
      <c r="I44" s="13">
        <v>803</v>
      </c>
      <c r="J44" s="13">
        <v>796</v>
      </c>
      <c r="K44" s="13">
        <v>867</v>
      </c>
    </row>
    <row r="45" spans="1:16" x14ac:dyDescent="0.25">
      <c r="A45" s="51" t="s">
        <v>1520</v>
      </c>
      <c r="B45" s="659"/>
      <c r="C45" s="232">
        <v>217</v>
      </c>
      <c r="D45" s="232">
        <v>236</v>
      </c>
      <c r="E45" s="232">
        <v>213</v>
      </c>
      <c r="F45" s="232">
        <v>236</v>
      </c>
      <c r="G45" s="232">
        <v>254</v>
      </c>
      <c r="H45" s="232">
        <v>319</v>
      </c>
      <c r="I45" s="232">
        <v>344</v>
      </c>
      <c r="J45" s="232">
        <v>323</v>
      </c>
      <c r="K45" s="232">
        <v>338</v>
      </c>
    </row>
    <row r="46" spans="1:16" x14ac:dyDescent="0.25">
      <c r="A46" s="51" t="s">
        <v>1521</v>
      </c>
      <c r="B46" s="232"/>
      <c r="C46" s="232">
        <v>40</v>
      </c>
      <c r="D46" s="232">
        <v>44</v>
      </c>
      <c r="E46" s="232">
        <v>48</v>
      </c>
      <c r="F46" s="232">
        <v>32</v>
      </c>
      <c r="G46" s="232">
        <v>39</v>
      </c>
      <c r="H46" s="232">
        <v>41</v>
      </c>
      <c r="I46" s="232">
        <v>45</v>
      </c>
      <c r="J46" s="232">
        <v>38</v>
      </c>
      <c r="K46" s="232">
        <v>53</v>
      </c>
    </row>
    <row r="47" spans="1:16" x14ac:dyDescent="0.25">
      <c r="A47" s="51" t="s">
        <v>1522</v>
      </c>
      <c r="B47" s="659"/>
      <c r="C47" s="232">
        <v>356</v>
      </c>
      <c r="D47" s="232">
        <v>370</v>
      </c>
      <c r="E47" s="232">
        <v>380</v>
      </c>
      <c r="F47" s="232">
        <v>384</v>
      </c>
      <c r="G47" s="232">
        <v>396</v>
      </c>
      <c r="H47" s="232">
        <v>407</v>
      </c>
      <c r="I47" s="232">
        <v>414</v>
      </c>
      <c r="J47" s="232">
        <v>435</v>
      </c>
      <c r="K47" s="232">
        <v>475</v>
      </c>
    </row>
    <row r="48" spans="1:16" ht="13.8" x14ac:dyDescent="0.25">
      <c r="A48" s="26" t="s">
        <v>1523</v>
      </c>
      <c r="B48" s="70"/>
      <c r="C48" s="13">
        <v>306</v>
      </c>
      <c r="D48" s="13">
        <v>330</v>
      </c>
      <c r="E48" s="13">
        <v>316</v>
      </c>
      <c r="F48" s="13">
        <v>347</v>
      </c>
      <c r="G48" s="13">
        <v>360</v>
      </c>
      <c r="H48" s="13">
        <v>367</v>
      </c>
      <c r="I48" s="13">
        <v>388</v>
      </c>
      <c r="J48" s="13">
        <v>344</v>
      </c>
      <c r="K48" s="13">
        <v>332</v>
      </c>
    </row>
    <row r="49" spans="1:11" x14ac:dyDescent="0.25">
      <c r="A49" s="51" t="s">
        <v>1537</v>
      </c>
      <c r="B49" s="659"/>
      <c r="C49" s="232">
        <v>491</v>
      </c>
      <c r="D49" s="232">
        <v>501</v>
      </c>
      <c r="E49" s="232">
        <v>492</v>
      </c>
      <c r="F49" s="232">
        <v>509</v>
      </c>
      <c r="G49" s="232">
        <v>519</v>
      </c>
      <c r="H49" s="232">
        <v>528</v>
      </c>
      <c r="I49" s="232">
        <v>552</v>
      </c>
      <c r="J49" s="232">
        <v>533</v>
      </c>
      <c r="K49" s="232">
        <v>541</v>
      </c>
    </row>
    <row r="50" spans="1:11" x14ac:dyDescent="0.25">
      <c r="A50" s="51" t="s">
        <v>1532</v>
      </c>
      <c r="B50" s="659"/>
      <c r="C50" s="232">
        <v>185</v>
      </c>
      <c r="D50" s="232">
        <v>171</v>
      </c>
      <c r="E50" s="232">
        <v>176</v>
      </c>
      <c r="F50" s="232">
        <v>162</v>
      </c>
      <c r="G50" s="232">
        <v>159</v>
      </c>
      <c r="H50" s="232">
        <v>161</v>
      </c>
      <c r="I50" s="232">
        <v>164</v>
      </c>
      <c r="J50" s="232">
        <v>189</v>
      </c>
      <c r="K50" s="232">
        <v>209</v>
      </c>
    </row>
    <row r="51" spans="1:11" ht="4.5" customHeight="1" x14ac:dyDescent="0.25">
      <c r="A51" s="26"/>
      <c r="B51" s="161"/>
      <c r="C51" s="161"/>
      <c r="D51" s="161"/>
      <c r="E51" s="161"/>
      <c r="F51" s="161"/>
      <c r="G51" s="161"/>
      <c r="H51" s="161"/>
      <c r="I51" s="161"/>
      <c r="J51" s="161"/>
      <c r="K51" s="161"/>
    </row>
    <row r="52" spans="1:11" ht="4.5" customHeight="1" x14ac:dyDescent="0.25">
      <c r="A52" s="26"/>
      <c r="B52" s="70"/>
      <c r="C52" s="70"/>
      <c r="D52" s="70"/>
      <c r="E52" s="70"/>
      <c r="F52" s="70"/>
      <c r="G52" s="70"/>
      <c r="H52" s="70"/>
      <c r="I52" s="70"/>
      <c r="J52" s="70"/>
      <c r="K52" s="70"/>
    </row>
    <row r="53" spans="1:11" ht="13.8" x14ac:dyDescent="0.25">
      <c r="A53" s="32" t="s">
        <v>1524</v>
      </c>
      <c r="B53" s="56"/>
      <c r="C53" s="56">
        <v>3824</v>
      </c>
      <c r="D53" s="56">
        <v>3996</v>
      </c>
      <c r="E53" s="56">
        <v>4079</v>
      </c>
      <c r="F53" s="56">
        <v>4232</v>
      </c>
      <c r="G53" s="56">
        <v>4306</v>
      </c>
      <c r="H53" s="56">
        <v>4453</v>
      </c>
      <c r="I53" s="56">
        <v>4687</v>
      </c>
      <c r="J53" s="56">
        <v>4761</v>
      </c>
      <c r="K53" s="56">
        <v>5062</v>
      </c>
    </row>
    <row r="54" spans="1:11" ht="13.8" x14ac:dyDescent="0.25">
      <c r="A54" s="26" t="s">
        <v>1538</v>
      </c>
      <c r="B54" s="13"/>
      <c r="C54" s="36">
        <v>1118</v>
      </c>
      <c r="D54" s="36">
        <v>1165</v>
      </c>
      <c r="E54" s="36">
        <v>1195</v>
      </c>
      <c r="F54" s="36">
        <v>1206</v>
      </c>
      <c r="G54" s="36">
        <v>1298</v>
      </c>
      <c r="H54" s="36">
        <v>1386</v>
      </c>
      <c r="I54" s="36">
        <v>1467</v>
      </c>
      <c r="J54" s="36">
        <v>1559</v>
      </c>
      <c r="K54" s="36">
        <v>1639</v>
      </c>
    </row>
    <row r="55" spans="1:11" x14ac:dyDescent="0.25">
      <c r="A55" s="51" t="s">
        <v>1525</v>
      </c>
      <c r="B55" s="232"/>
      <c r="C55" s="217">
        <v>13</v>
      </c>
      <c r="D55" s="217">
        <v>13</v>
      </c>
      <c r="E55" s="217">
        <v>13</v>
      </c>
      <c r="F55" s="217">
        <v>12</v>
      </c>
      <c r="G55" s="217">
        <v>13</v>
      </c>
      <c r="H55" s="217">
        <v>14</v>
      </c>
      <c r="I55" s="217">
        <v>15</v>
      </c>
      <c r="J55" s="217">
        <v>16</v>
      </c>
      <c r="K55" s="217">
        <v>18</v>
      </c>
    </row>
    <row r="56" spans="1:11" x14ac:dyDescent="0.25">
      <c r="A56" s="51" t="s">
        <v>1526</v>
      </c>
      <c r="B56" s="232"/>
      <c r="C56" s="217">
        <v>225</v>
      </c>
      <c r="D56" s="217">
        <v>242</v>
      </c>
      <c r="E56" s="217">
        <v>256</v>
      </c>
      <c r="F56" s="217">
        <v>267</v>
      </c>
      <c r="G56" s="217">
        <v>297</v>
      </c>
      <c r="H56" s="217">
        <v>324</v>
      </c>
      <c r="I56" s="217">
        <v>329</v>
      </c>
      <c r="J56" s="217">
        <v>353</v>
      </c>
      <c r="K56" s="217">
        <v>364</v>
      </c>
    </row>
    <row r="57" spans="1:11" x14ac:dyDescent="0.25">
      <c r="A57" s="51" t="s">
        <v>1527</v>
      </c>
      <c r="B57" s="232"/>
      <c r="C57" s="217">
        <v>871</v>
      </c>
      <c r="D57" s="217">
        <v>901</v>
      </c>
      <c r="E57" s="217">
        <v>917</v>
      </c>
      <c r="F57" s="217">
        <v>918</v>
      </c>
      <c r="G57" s="217">
        <v>978</v>
      </c>
      <c r="H57" s="217">
        <v>1038</v>
      </c>
      <c r="I57" s="217">
        <v>1113</v>
      </c>
      <c r="J57" s="217">
        <v>1179</v>
      </c>
      <c r="K57" s="217">
        <v>1245</v>
      </c>
    </row>
    <row r="58" spans="1:11" x14ac:dyDescent="0.25">
      <c r="A58" s="51" t="s">
        <v>1528</v>
      </c>
      <c r="B58" s="232"/>
      <c r="C58" s="217">
        <v>9</v>
      </c>
      <c r="D58" s="217">
        <v>9</v>
      </c>
      <c r="E58" s="217">
        <v>9</v>
      </c>
      <c r="F58" s="217">
        <v>9</v>
      </c>
      <c r="G58" s="217">
        <v>10</v>
      </c>
      <c r="H58" s="217">
        <v>10</v>
      </c>
      <c r="I58" s="217">
        <v>10</v>
      </c>
      <c r="J58" s="217">
        <v>11</v>
      </c>
      <c r="K58" s="217">
        <v>12</v>
      </c>
    </row>
    <row r="59" spans="1:11" ht="13.8" x14ac:dyDescent="0.25">
      <c r="A59" s="26" t="s">
        <v>1533</v>
      </c>
      <c r="B59" s="90"/>
      <c r="C59" s="36">
        <v>1448</v>
      </c>
      <c r="D59" s="36">
        <v>1519</v>
      </c>
      <c r="E59" s="36">
        <v>1576</v>
      </c>
      <c r="F59" s="36">
        <v>1606</v>
      </c>
      <c r="G59" s="36">
        <v>1653</v>
      </c>
      <c r="H59" s="36">
        <v>1713</v>
      </c>
      <c r="I59" s="36">
        <v>1755</v>
      </c>
      <c r="J59" s="36">
        <v>1843</v>
      </c>
      <c r="K59" s="36">
        <v>1938</v>
      </c>
    </row>
    <row r="60" spans="1:11" ht="4.5" customHeight="1" x14ac:dyDescent="0.25">
      <c r="A60" s="26"/>
      <c r="B60" s="161"/>
      <c r="C60" s="161"/>
      <c r="D60" s="161"/>
      <c r="E60" s="161"/>
      <c r="F60" s="161"/>
      <c r="G60" s="161"/>
      <c r="H60" s="161"/>
      <c r="I60" s="161"/>
      <c r="J60" s="161"/>
      <c r="K60" s="161"/>
    </row>
    <row r="61" spans="1:11" ht="4.5" customHeight="1" x14ac:dyDescent="0.25">
      <c r="A61" s="26"/>
      <c r="B61" s="70"/>
      <c r="C61" s="70"/>
      <c r="D61" s="70"/>
      <c r="E61" s="70"/>
      <c r="F61" s="70"/>
      <c r="G61" s="70"/>
      <c r="H61" s="70"/>
      <c r="I61" s="70"/>
      <c r="J61" s="70"/>
      <c r="K61" s="70"/>
    </row>
    <row r="62" spans="1:11" ht="13.8" x14ac:dyDescent="0.25">
      <c r="A62" s="32" t="s">
        <v>1529</v>
      </c>
      <c r="B62" s="56"/>
      <c r="C62" s="56">
        <v>3494</v>
      </c>
      <c r="D62" s="56">
        <v>3642</v>
      </c>
      <c r="E62" s="56">
        <v>3698</v>
      </c>
      <c r="F62" s="56">
        <v>3832</v>
      </c>
      <c r="G62" s="56">
        <v>3951</v>
      </c>
      <c r="H62" s="56">
        <v>4126</v>
      </c>
      <c r="I62" s="56">
        <v>4399</v>
      </c>
      <c r="J62" s="56">
        <v>4477</v>
      </c>
      <c r="K62" s="56">
        <v>4763</v>
      </c>
    </row>
    <row r="63" spans="1:11" ht="13.8" x14ac:dyDescent="0.25">
      <c r="A63" s="32"/>
      <c r="B63" s="56"/>
      <c r="C63" s="56"/>
      <c r="D63" s="56"/>
      <c r="E63" s="56"/>
      <c r="F63" s="56"/>
      <c r="G63" s="56"/>
      <c r="H63" s="56"/>
      <c r="I63" s="56"/>
      <c r="J63" s="56"/>
      <c r="K63" s="56"/>
    </row>
    <row r="64" spans="1:11" ht="13.8" x14ac:dyDescent="0.25">
      <c r="A64" s="26" t="s">
        <v>1534</v>
      </c>
      <c r="B64" s="70"/>
      <c r="C64" s="36">
        <v>3791</v>
      </c>
      <c r="D64" s="36">
        <v>3897</v>
      </c>
      <c r="E64" s="36">
        <v>4012</v>
      </c>
      <c r="F64" s="36">
        <v>4121</v>
      </c>
      <c r="G64" s="36">
        <v>4197</v>
      </c>
      <c r="H64" s="36">
        <v>4327</v>
      </c>
      <c r="I64" s="36">
        <v>4503</v>
      </c>
      <c r="J64" s="36">
        <v>4662</v>
      </c>
      <c r="K64" s="36">
        <v>4825</v>
      </c>
    </row>
    <row r="65" spans="1:11" ht="13.8" x14ac:dyDescent="0.25">
      <c r="A65" s="26"/>
      <c r="B65" s="70"/>
      <c r="C65" s="36"/>
      <c r="D65" s="36"/>
      <c r="E65" s="36"/>
      <c r="F65" s="36"/>
      <c r="G65" s="36"/>
      <c r="H65" s="36"/>
      <c r="I65" s="36"/>
      <c r="J65" s="36"/>
      <c r="K65" s="36"/>
    </row>
    <row r="66" spans="1:11" ht="13.8" x14ac:dyDescent="0.25">
      <c r="A66" s="32" t="s">
        <v>1530</v>
      </c>
      <c r="B66" s="91"/>
      <c r="C66" s="91">
        <v>-91</v>
      </c>
      <c r="D66" s="91">
        <v>-52</v>
      </c>
      <c r="E66" s="91">
        <v>-117</v>
      </c>
      <c r="F66" s="91">
        <v>-103</v>
      </c>
      <c r="G66" s="91">
        <v>-83</v>
      </c>
      <c r="H66" s="91">
        <v>-54</v>
      </c>
      <c r="I66" s="91">
        <v>31</v>
      </c>
      <c r="J66" s="91">
        <v>-60</v>
      </c>
      <c r="K66" s="91">
        <v>72</v>
      </c>
    </row>
    <row r="67" spans="1:11" ht="13.8" x14ac:dyDescent="0.25">
      <c r="A67" s="32"/>
      <c r="B67" s="91"/>
      <c r="C67" s="91"/>
      <c r="D67" s="91"/>
      <c r="E67" s="91"/>
      <c r="F67" s="91"/>
      <c r="G67" s="91"/>
      <c r="H67" s="91"/>
      <c r="I67" s="91"/>
      <c r="J67" s="91"/>
      <c r="K67" s="91"/>
    </row>
    <row r="68" spans="1:11" ht="13.8" x14ac:dyDescent="0.25">
      <c r="A68" s="26" t="s">
        <v>1531</v>
      </c>
      <c r="B68" s="91"/>
      <c r="C68" s="660">
        <v>-2.6</v>
      </c>
      <c r="D68" s="660">
        <v>-1.4</v>
      </c>
      <c r="E68" s="660">
        <v>-3.2</v>
      </c>
      <c r="F68" s="660">
        <v>-2.7</v>
      </c>
      <c r="G68" s="660">
        <v>-2.1</v>
      </c>
      <c r="H68" s="660">
        <v>-1.3</v>
      </c>
      <c r="I68" s="660">
        <v>0.7</v>
      </c>
      <c r="J68" s="660">
        <v>-1.3</v>
      </c>
      <c r="K68" s="660">
        <v>1.5</v>
      </c>
    </row>
    <row r="69" spans="1:11" ht="12" customHeight="1" x14ac:dyDescent="0.25">
      <c r="A69" s="32"/>
      <c r="B69" s="91"/>
      <c r="C69" s="91"/>
      <c r="D69" s="91"/>
      <c r="E69" s="91"/>
      <c r="F69" s="91"/>
      <c r="G69" s="91"/>
      <c r="H69" s="91"/>
      <c r="I69" s="91"/>
      <c r="J69" s="91"/>
      <c r="K69" s="91"/>
    </row>
    <row r="70" spans="1:11" ht="14.25" customHeight="1" x14ac:dyDescent="0.25">
      <c r="A70" s="32" t="s">
        <v>1539</v>
      </c>
      <c r="B70" s="56"/>
      <c r="C70" s="56">
        <f>C42+C44+C49+C54</f>
        <v>5127</v>
      </c>
      <c r="D70" s="56">
        <f>D42+D44+D49+D54</f>
        <v>5332</v>
      </c>
      <c r="E70" s="56">
        <f t="shared" ref="E70:K70" si="0">E42+E44+E49+E54</f>
        <v>5450</v>
      </c>
      <c r="F70" s="56">
        <f t="shared" si="0"/>
        <v>5601</v>
      </c>
      <c r="G70" s="56">
        <f t="shared" si="0"/>
        <v>5763</v>
      </c>
      <c r="H70" s="56">
        <f t="shared" si="0"/>
        <v>6000</v>
      </c>
      <c r="I70" s="56">
        <f t="shared" si="0"/>
        <v>6318</v>
      </c>
      <c r="J70" s="56">
        <f t="shared" si="0"/>
        <v>6509</v>
      </c>
      <c r="K70" s="56">
        <f t="shared" si="0"/>
        <v>6910</v>
      </c>
    </row>
    <row r="71" spans="1:11" ht="12" customHeight="1" x14ac:dyDescent="0.25">
      <c r="A71" s="32"/>
      <c r="B71" s="91"/>
      <c r="C71" s="91"/>
      <c r="D71" s="91"/>
      <c r="E71" s="91"/>
      <c r="F71" s="91"/>
      <c r="G71" s="91"/>
      <c r="H71" s="91"/>
      <c r="I71" s="91"/>
      <c r="J71" s="91"/>
      <c r="K71" s="91"/>
    </row>
    <row r="72" spans="1:11" ht="13.8" x14ac:dyDescent="0.25">
      <c r="A72" s="26" t="s">
        <v>1540</v>
      </c>
      <c r="B72" s="13"/>
      <c r="C72" s="13">
        <v>24270.124962664016</v>
      </c>
      <c r="D72" s="13">
        <v>25198.920639313637</v>
      </c>
      <c r="E72" s="13">
        <v>25663.802795397449</v>
      </c>
      <c r="F72" s="13">
        <v>26558.915464746366</v>
      </c>
      <c r="G72" s="13">
        <v>27333.859117512766</v>
      </c>
      <c r="H72" s="13">
        <v>28073.947567174029</v>
      </c>
      <c r="I72" s="13">
        <v>29248.281272855413</v>
      </c>
      <c r="J72" s="13">
        <v>29185.897937364731</v>
      </c>
      <c r="K72" s="13">
        <v>30287.0369192812</v>
      </c>
    </row>
    <row r="73" spans="1:11" ht="12.75" customHeight="1" x14ac:dyDescent="0.25">
      <c r="A73" s="26"/>
      <c r="B73" s="70"/>
      <c r="C73" s="70"/>
      <c r="D73" s="91"/>
      <c r="E73" s="91"/>
      <c r="F73" s="91"/>
      <c r="G73" s="91"/>
      <c r="H73" s="91"/>
      <c r="I73" s="91"/>
      <c r="J73" s="91"/>
      <c r="K73" s="91"/>
    </row>
    <row r="74" spans="1:11" ht="13.8" x14ac:dyDescent="0.25">
      <c r="A74" s="26" t="s">
        <v>1541</v>
      </c>
      <c r="B74" s="13"/>
      <c r="C74" s="13">
        <v>28017.379955717246</v>
      </c>
      <c r="D74" s="13">
        <v>28842.703143397539</v>
      </c>
      <c r="E74" s="13">
        <v>29837.681285333041</v>
      </c>
      <c r="F74" s="13">
        <v>30522.948401880665</v>
      </c>
      <c r="G74" s="13">
        <v>31646.721886071577</v>
      </c>
      <c r="H74" s="13">
        <v>31370.093958964302</v>
      </c>
      <c r="I74" s="13">
        <v>32545.010240032268</v>
      </c>
      <c r="J74" s="13">
        <v>33074.089108650711</v>
      </c>
      <c r="K74" s="13">
        <v>33858.03204095699</v>
      </c>
    </row>
    <row r="75" spans="1:11" ht="12.75" customHeight="1" x14ac:dyDescent="0.25">
      <c r="A75" s="26"/>
      <c r="B75" s="124"/>
      <c r="C75" s="622"/>
      <c r="D75" s="91"/>
      <c r="E75" s="91"/>
      <c r="F75" s="91"/>
      <c r="G75" s="91"/>
      <c r="H75" s="91"/>
      <c r="I75" s="91"/>
      <c r="J75" s="91"/>
      <c r="K75" s="91"/>
    </row>
    <row r="76" spans="1:11" ht="13.8" x14ac:dyDescent="0.25">
      <c r="A76" s="26" t="s">
        <v>1542</v>
      </c>
      <c r="C76" s="81"/>
      <c r="D76" s="91"/>
      <c r="E76" s="91"/>
      <c r="F76" s="91"/>
      <c r="G76" s="91"/>
      <c r="H76" s="91"/>
      <c r="I76" s="91"/>
      <c r="J76" s="91"/>
      <c r="K76" s="91"/>
    </row>
    <row r="77" spans="1:11" ht="14.25" customHeight="1" x14ac:dyDescent="0.25">
      <c r="A77" s="26" t="s">
        <v>1543</v>
      </c>
      <c r="B77" s="67"/>
      <c r="C77" s="67">
        <f>(C72/C74)*100</f>
        <v>86.625248331657218</v>
      </c>
      <c r="D77" s="67">
        <f>(D72/D74)*100</f>
        <v>87.366709403178774</v>
      </c>
      <c r="E77" s="67">
        <f t="shared" ref="E77:K77" si="1">(E72/E74)*100</f>
        <v>86.01138456429824</v>
      </c>
      <c r="F77" s="67">
        <f t="shared" si="1"/>
        <v>87.012942246136177</v>
      </c>
      <c r="G77" s="67">
        <f t="shared" si="1"/>
        <v>86.371849874103404</v>
      </c>
      <c r="H77" s="67">
        <f t="shared" si="1"/>
        <v>89.492711127668244</v>
      </c>
      <c r="I77" s="67">
        <f t="shared" si="1"/>
        <v>89.870247565257529</v>
      </c>
      <c r="J77" s="67">
        <f t="shared" si="1"/>
        <v>88.243996203454017</v>
      </c>
      <c r="K77" s="67">
        <f t="shared" si="1"/>
        <v>89.453034017582382</v>
      </c>
    </row>
    <row r="78" spans="1:11" ht="12.75" customHeight="1" x14ac:dyDescent="0.25">
      <c r="A78" s="26"/>
      <c r="B78" s="67"/>
      <c r="C78" s="67"/>
      <c r="D78" s="291"/>
      <c r="E78" s="291"/>
      <c r="F78" s="91"/>
      <c r="G78" s="91"/>
      <c r="H78" s="91"/>
    </row>
    <row r="79" spans="1:11" s="159" customFormat="1" ht="13.8" x14ac:dyDescent="0.25">
      <c r="A79" s="26" t="s">
        <v>1326</v>
      </c>
    </row>
    <row r="80" spans="1:11" ht="12.75" customHeight="1" x14ac:dyDescent="0.25">
      <c r="A80" s="26"/>
      <c r="B80" s="26"/>
      <c r="C80" s="26"/>
      <c r="D80" s="26"/>
    </row>
    <row r="81" spans="1:11" ht="13.8" x14ac:dyDescent="0.25">
      <c r="A81" s="26" t="s">
        <v>1519</v>
      </c>
      <c r="B81" s="26"/>
      <c r="C81" s="26"/>
      <c r="D81" s="26"/>
    </row>
    <row r="82" spans="1:11" ht="13.8" x14ac:dyDescent="0.25">
      <c r="A82" s="1454" t="s">
        <v>2165</v>
      </c>
      <c r="B82" s="1454"/>
      <c r="C82" s="1454"/>
      <c r="D82" s="1454"/>
      <c r="E82" s="1454"/>
      <c r="F82" s="1454"/>
      <c r="G82" s="1454"/>
      <c r="H82" s="1454"/>
      <c r="I82" s="1454"/>
      <c r="J82" s="1454"/>
      <c r="K82" s="1454"/>
    </row>
    <row r="83" spans="1:11" ht="13.8" x14ac:dyDescent="0.25">
      <c r="A83" s="26"/>
    </row>
    <row r="86" spans="1:11" ht="13.8" x14ac:dyDescent="0.25">
      <c r="B86" s="174"/>
      <c r="C86" s="174"/>
      <c r="D86" s="174"/>
      <c r="E86" s="174"/>
      <c r="F86" s="174"/>
      <c r="G86" s="174"/>
      <c r="H86" s="174"/>
      <c r="I86" s="174"/>
      <c r="J86" s="174"/>
      <c r="K86" s="564"/>
    </row>
    <row r="87" spans="1:11" ht="13.8" x14ac:dyDescent="0.25">
      <c r="B87" s="175"/>
      <c r="C87" s="175"/>
      <c r="D87" s="175"/>
      <c r="E87" s="175"/>
      <c r="F87" s="175"/>
      <c r="G87" s="175"/>
      <c r="H87" s="175"/>
      <c r="I87" s="175"/>
      <c r="J87" s="175"/>
      <c r="K87" s="564"/>
    </row>
    <row r="88" spans="1:11" ht="13.8" x14ac:dyDescent="0.25">
      <c r="B88" s="175"/>
      <c r="C88" s="175"/>
      <c r="D88" s="175"/>
      <c r="E88" s="175"/>
      <c r="F88" s="175"/>
      <c r="G88" s="175"/>
      <c r="H88" s="175"/>
      <c r="I88" s="175"/>
      <c r="J88" s="175"/>
      <c r="K88" s="564"/>
    </row>
    <row r="89" spans="1:11" ht="13.8" x14ac:dyDescent="0.25">
      <c r="B89" s="175"/>
      <c r="C89" s="175"/>
      <c r="D89" s="175"/>
      <c r="E89" s="175"/>
      <c r="F89" s="175"/>
      <c r="G89" s="175"/>
      <c r="H89" s="175"/>
      <c r="I89" s="175"/>
      <c r="J89" s="175"/>
      <c r="K89" s="564"/>
    </row>
  </sheetData>
  <customSheetViews>
    <customSheetView guid="{9014CDA8-C3FC-41E6-A045-DAEFC55B82B1}" showPageBreaks="1" fitToPage="1" printArea="1">
      <selection activeCell="B86" sqref="B86:K89"/>
      <pageMargins left="0.75" right="0.75" top="1" bottom="1" header="0.5" footer="0.5"/>
      <printOptions horizontalCentered="1"/>
      <pageSetup scale="60" firstPageNumber="33" orientation="portrait" verticalDpi="300" r:id="rId1"/>
      <headerFooter alignWithMargins="0">
        <oddFooter>&amp;C&amp;P</oddFooter>
      </headerFooter>
    </customSheetView>
    <customSheetView guid="{F67F5823-51D5-4D47-B100-5B47C1E6BCB9}" showPageBreaks="1" fitToPage="1" printArea="1" topLeftCell="A52">
      <selection activeCell="E77" sqref="E77"/>
      <pageMargins left="0.75" right="0.75" top="1" bottom="1" header="0.5" footer="0.5"/>
      <printOptions horizontalCentered="1"/>
      <pageSetup scale="59" firstPageNumber="33" orientation="portrait" verticalDpi="300" r:id="rId2"/>
      <headerFooter alignWithMargins="0">
        <oddFooter>&amp;C&amp;P</oddFooter>
      </headerFooter>
    </customSheetView>
  </customSheetViews>
  <mergeCells count="9">
    <mergeCell ref="A82:K82"/>
    <mergeCell ref="A1:K1"/>
    <mergeCell ref="A32:K32"/>
    <mergeCell ref="A34:K34"/>
    <mergeCell ref="A36:K36"/>
    <mergeCell ref="A35:K35"/>
    <mergeCell ref="A4:K4"/>
    <mergeCell ref="A3:K3"/>
    <mergeCell ref="A29:K29"/>
  </mergeCells>
  <phoneticPr fontId="0" type="noConversion"/>
  <hyperlinks>
    <hyperlink ref="A29:K29" r:id="rId3" display="Source: Statistics Canada. Table 11-10-0008-01 Tax filers and dependants with income by total income, sex and age" xr:uid="{00000000-0004-0000-1900-000000000000}"/>
    <hyperlink ref="A82:K82" r:id="rId4" display="Statistics Canada. Table 36-10-0224-01 Household sector, current accounts, provincial and territorial, annual" xr:uid="{00000000-0004-0000-1900-000001000000}"/>
  </hyperlinks>
  <printOptions horizontalCentered="1"/>
  <pageMargins left="0.74803149606299202" right="0.74803149606299202" top="0.98425196850393704" bottom="0.98425196850393704" header="0.511811023622047" footer="0.511811023622047"/>
  <pageSetup scale="63" firstPageNumber="27" orientation="portrait" useFirstPageNumber="1" r:id="rId5"/>
  <headerFooter alignWithMargins="0"/>
  <rowBreaks count="1" manualBreakCount="1">
    <brk id="82" max="10" man="1"/>
  </rowBreaks>
  <legacyDrawingHF r:id="rId6"/>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5">
    <tabColor indexed="43"/>
    <pageSetUpPr fitToPage="1"/>
  </sheetPr>
  <dimension ref="A1:V72"/>
  <sheetViews>
    <sheetView zoomScaleNormal="100" workbookViewId="0">
      <selection activeCell="A39" sqref="A39:N39"/>
    </sheetView>
  </sheetViews>
  <sheetFormatPr defaultRowHeight="13.2" x14ac:dyDescent="0.25"/>
  <cols>
    <col min="1" max="1" width="20.6640625" customWidth="1"/>
    <col min="2" max="2" width="18.5546875" customWidth="1"/>
    <col min="3" max="3" width="13.109375" customWidth="1"/>
    <col min="4" max="4" width="1.6640625" customWidth="1"/>
    <col min="5" max="5" width="11.6640625" customWidth="1"/>
    <col min="6" max="6" width="12.5546875" customWidth="1"/>
    <col min="7" max="7" width="1.6640625" customWidth="1"/>
    <col min="8" max="8" width="11.6640625" customWidth="1"/>
    <col min="9" max="9" width="12.5546875" customWidth="1"/>
    <col min="10" max="10" width="2.33203125" customWidth="1"/>
    <col min="11" max="11" width="10.6640625" customWidth="1"/>
    <col min="12" max="12" width="11.6640625" customWidth="1"/>
    <col min="13" max="13" width="2.5546875" customWidth="1"/>
    <col min="14" max="14" width="2.33203125" customWidth="1"/>
    <col min="15" max="15" width="6.88671875" customWidth="1"/>
    <col min="16" max="16" width="6" customWidth="1"/>
    <col min="17" max="17" width="7.109375" customWidth="1"/>
    <col min="18" max="18" width="9.109375" customWidth="1"/>
  </cols>
  <sheetData>
    <row r="1" spans="1:18" ht="17.25" customHeight="1" x14ac:dyDescent="0.3">
      <c r="A1" s="1451" t="s">
        <v>1136</v>
      </c>
      <c r="B1" s="1451"/>
      <c r="C1" s="1451"/>
      <c r="D1" s="1451"/>
      <c r="E1" s="1451"/>
      <c r="F1" s="1451"/>
      <c r="G1" s="1451"/>
      <c r="H1" s="1451"/>
      <c r="I1" s="1451"/>
      <c r="J1" s="1451"/>
      <c r="K1" s="1451"/>
      <c r="L1" s="1451"/>
      <c r="M1" s="1451"/>
      <c r="N1" s="1451"/>
    </row>
    <row r="2" spans="1:18" ht="18" customHeight="1" x14ac:dyDescent="0.3">
      <c r="A2" s="27"/>
    </row>
    <row r="3" spans="1:18" ht="18" customHeight="1" x14ac:dyDescent="0.3">
      <c r="A3" s="1451" t="s">
        <v>1678</v>
      </c>
      <c r="B3" s="1451"/>
      <c r="C3" s="1451"/>
      <c r="D3" s="1451"/>
      <c r="E3" s="1451"/>
      <c r="F3" s="1451"/>
      <c r="G3" s="1451"/>
      <c r="H3" s="1451"/>
      <c r="I3" s="1451"/>
      <c r="J3" s="1451"/>
      <c r="K3" s="1451"/>
      <c r="L3" s="1451"/>
      <c r="M3" s="1451"/>
      <c r="N3" s="1451"/>
    </row>
    <row r="4" spans="1:18" ht="18" customHeight="1" x14ac:dyDescent="0.3">
      <c r="A4" s="1451" t="s">
        <v>1677</v>
      </c>
      <c r="B4" s="1451"/>
      <c r="C4" s="1451"/>
      <c r="D4" s="1451"/>
      <c r="E4" s="1451"/>
      <c r="F4" s="1451"/>
      <c r="G4" s="1451"/>
      <c r="H4" s="1451"/>
      <c r="I4" s="1451"/>
      <c r="J4" s="1451"/>
      <c r="K4" s="1451"/>
      <c r="L4" s="1451"/>
      <c r="M4" s="1451"/>
      <c r="N4" s="1451"/>
    </row>
    <row r="5" spans="1:18" ht="12.75" customHeight="1" x14ac:dyDescent="0.3">
      <c r="A5" s="15"/>
      <c r="B5" s="15"/>
      <c r="C5" s="15"/>
      <c r="D5" s="15"/>
      <c r="E5" s="15"/>
      <c r="F5" s="15"/>
      <c r="G5" s="15"/>
      <c r="H5" s="15"/>
      <c r="I5" s="15"/>
      <c r="J5" s="561"/>
      <c r="K5" s="15"/>
      <c r="L5" s="15"/>
      <c r="M5" s="561"/>
      <c r="N5" s="15"/>
    </row>
    <row r="6" spans="1:18" ht="15.6" x14ac:dyDescent="0.3">
      <c r="B6" s="507"/>
      <c r="C6" s="1488" t="s">
        <v>1455</v>
      </c>
      <c r="D6" s="1488"/>
      <c r="E6" s="1488"/>
      <c r="F6" s="1488"/>
      <c r="G6" s="1488"/>
      <c r="H6" s="1488"/>
      <c r="I6" s="1488"/>
    </row>
    <row r="7" spans="1:18" ht="15.6" x14ac:dyDescent="0.3">
      <c r="B7" s="663" t="s">
        <v>733</v>
      </c>
      <c r="C7" s="664"/>
      <c r="D7" s="656"/>
      <c r="E7" s="656" t="s">
        <v>731</v>
      </c>
      <c r="F7" s="656" t="s">
        <v>1452</v>
      </c>
      <c r="G7" s="656"/>
      <c r="H7" s="656" t="s">
        <v>1453</v>
      </c>
      <c r="I7" s="665">
        <v>500000</v>
      </c>
      <c r="J7" s="625"/>
      <c r="K7" s="625"/>
      <c r="L7" s="625"/>
    </row>
    <row r="8" spans="1:18" s="28" customFormat="1" ht="15.6" x14ac:dyDescent="0.3">
      <c r="B8" s="663" t="s">
        <v>734</v>
      </c>
      <c r="C8" s="656" t="s">
        <v>891</v>
      </c>
      <c r="D8" s="656"/>
      <c r="E8" s="665">
        <v>30000</v>
      </c>
      <c r="F8" s="665">
        <v>99999</v>
      </c>
      <c r="G8" s="656"/>
      <c r="H8" s="665">
        <v>499999</v>
      </c>
      <c r="I8" s="656" t="s">
        <v>1454</v>
      </c>
      <c r="J8" s="625"/>
      <c r="K8" s="625"/>
      <c r="L8" s="625"/>
    </row>
    <row r="9" spans="1:18" ht="4.5" customHeight="1" thickBot="1" x14ac:dyDescent="0.3">
      <c r="B9" s="456"/>
      <c r="C9" s="456"/>
      <c r="D9" s="452"/>
      <c r="E9" s="456"/>
      <c r="F9" s="456"/>
      <c r="G9" s="452"/>
      <c r="H9" s="456"/>
      <c r="I9" s="456"/>
      <c r="J9" s="35"/>
      <c r="K9" s="35"/>
      <c r="L9" s="35"/>
    </row>
    <row r="10" spans="1:18" ht="4.5" customHeight="1" x14ac:dyDescent="0.25">
      <c r="B10" s="452"/>
      <c r="C10" s="452"/>
      <c r="D10" s="452"/>
      <c r="E10" s="452"/>
      <c r="F10" s="452"/>
      <c r="G10" s="452"/>
      <c r="H10" s="452"/>
      <c r="I10" s="452"/>
      <c r="J10" s="35"/>
      <c r="K10" s="35"/>
      <c r="L10" s="35"/>
    </row>
    <row r="11" spans="1:18" s="26" customFormat="1" ht="13.8" x14ac:dyDescent="0.25">
      <c r="B11" s="429" t="s">
        <v>229</v>
      </c>
      <c r="C11" s="666">
        <v>16038</v>
      </c>
      <c r="D11" s="666"/>
      <c r="E11" s="666">
        <v>18246</v>
      </c>
      <c r="F11" s="666">
        <v>19941</v>
      </c>
      <c r="G11" s="666"/>
      <c r="H11" s="666">
        <v>20065</v>
      </c>
      <c r="I11" s="666">
        <v>23298</v>
      </c>
      <c r="J11" s="39"/>
      <c r="K11" s="565"/>
      <c r="L11" s="565"/>
      <c r="Q11" s="115" t="s">
        <v>492</v>
      </c>
      <c r="R11" s="115"/>
    </row>
    <row r="12" spans="1:18" s="26" customFormat="1" ht="13.8" x14ac:dyDescent="0.25">
      <c r="B12" s="429" t="s">
        <v>1199</v>
      </c>
      <c r="C12" s="666">
        <v>19966</v>
      </c>
      <c r="D12" s="666"/>
      <c r="E12" s="666">
        <v>22714</v>
      </c>
      <c r="F12" s="666">
        <v>24824</v>
      </c>
      <c r="G12" s="666"/>
      <c r="H12" s="666">
        <v>24978</v>
      </c>
      <c r="I12" s="666">
        <v>29004</v>
      </c>
      <c r="J12" s="39"/>
      <c r="K12" s="565"/>
      <c r="L12" s="565"/>
      <c r="Q12" s="115"/>
      <c r="R12" s="115"/>
    </row>
    <row r="13" spans="1:18" s="26" customFormat="1" ht="13.8" x14ac:dyDescent="0.25">
      <c r="B13" s="429" t="s">
        <v>227</v>
      </c>
      <c r="C13" s="666">
        <v>24545</v>
      </c>
      <c r="D13" s="666"/>
      <c r="E13" s="666">
        <v>27924</v>
      </c>
      <c r="F13" s="666">
        <v>30517</v>
      </c>
      <c r="G13" s="666"/>
      <c r="H13" s="666">
        <v>30707</v>
      </c>
      <c r="I13" s="666">
        <v>35657</v>
      </c>
      <c r="J13" s="39"/>
      <c r="K13" s="565"/>
      <c r="L13" s="565"/>
      <c r="Q13" s="115"/>
      <c r="R13" s="115"/>
    </row>
    <row r="14" spans="1:18" s="26" customFormat="1" ht="13.8" x14ac:dyDescent="0.25">
      <c r="B14" s="429" t="s">
        <v>228</v>
      </c>
      <c r="C14" s="666">
        <v>29802</v>
      </c>
      <c r="D14" s="666"/>
      <c r="E14" s="666">
        <v>33905</v>
      </c>
      <c r="F14" s="666">
        <v>37053</v>
      </c>
      <c r="G14" s="666"/>
      <c r="H14" s="666">
        <v>37283</v>
      </c>
      <c r="I14" s="666">
        <v>43292</v>
      </c>
      <c r="J14" s="39"/>
      <c r="K14" s="565"/>
      <c r="L14" s="565"/>
      <c r="Q14" s="115"/>
      <c r="R14" s="115"/>
    </row>
    <row r="15" spans="1:18" s="26" customFormat="1" ht="13.8" x14ac:dyDescent="0.25">
      <c r="B15" s="429" t="s">
        <v>230</v>
      </c>
      <c r="C15" s="666">
        <v>33800</v>
      </c>
      <c r="D15" s="666"/>
      <c r="E15" s="666">
        <v>38454</v>
      </c>
      <c r="F15" s="666">
        <v>42025</v>
      </c>
      <c r="G15" s="666"/>
      <c r="H15" s="666">
        <v>42285</v>
      </c>
      <c r="I15" s="666">
        <v>49102</v>
      </c>
      <c r="J15" s="39"/>
      <c r="K15" s="565"/>
      <c r="L15" s="565"/>
      <c r="Q15" s="115"/>
      <c r="R15" s="115"/>
    </row>
    <row r="16" spans="1:18" s="26" customFormat="1" ht="13.8" x14ac:dyDescent="0.25">
      <c r="B16" s="429" t="s">
        <v>1386</v>
      </c>
      <c r="C16" s="666">
        <v>38122</v>
      </c>
      <c r="D16" s="666"/>
      <c r="E16" s="666">
        <v>43370</v>
      </c>
      <c r="F16" s="666">
        <v>47398</v>
      </c>
      <c r="G16" s="666"/>
      <c r="H16" s="666">
        <v>47692</v>
      </c>
      <c r="I16" s="666">
        <v>55378</v>
      </c>
      <c r="J16" s="39"/>
      <c r="K16" s="565"/>
      <c r="L16" s="565"/>
      <c r="Q16" s="115"/>
      <c r="R16" s="115"/>
    </row>
    <row r="17" spans="1:19" s="26" customFormat="1" ht="13.8" x14ac:dyDescent="0.25">
      <c r="B17" s="429" t="s">
        <v>1387</v>
      </c>
      <c r="C17" s="666">
        <v>42443</v>
      </c>
      <c r="D17" s="666"/>
      <c r="E17" s="666">
        <v>48285</v>
      </c>
      <c r="F17" s="666">
        <v>52770</v>
      </c>
      <c r="G17" s="666"/>
      <c r="H17" s="666">
        <v>53097</v>
      </c>
      <c r="I17" s="666">
        <v>61656</v>
      </c>
      <c r="J17" s="39"/>
      <c r="K17" s="565"/>
      <c r="L17" s="565"/>
      <c r="Q17" s="115"/>
      <c r="R17" s="115"/>
    </row>
    <row r="18" spans="1:19" s="26" customFormat="1" ht="12.75" customHeight="1" x14ac:dyDescent="0.25">
      <c r="B18" s="39"/>
      <c r="C18" s="39"/>
      <c r="D18" s="39"/>
      <c r="E18" s="39"/>
      <c r="F18" s="39"/>
      <c r="G18" s="39"/>
      <c r="H18" s="39"/>
      <c r="I18" s="39"/>
      <c r="J18" s="39"/>
      <c r="K18" s="39"/>
      <c r="L18" s="39" t="s">
        <v>1164</v>
      </c>
      <c r="M18" s="39"/>
      <c r="N18" s="39"/>
      <c r="O18" s="115"/>
      <c r="P18" s="115"/>
      <c r="Q18" s="115"/>
      <c r="R18" s="115"/>
    </row>
    <row r="19" spans="1:19" s="26" customFormat="1" ht="12.75" customHeight="1" x14ac:dyDescent="0.25">
      <c r="B19" s="39"/>
      <c r="C19" s="39"/>
      <c r="D19" s="39"/>
      <c r="E19" s="39"/>
      <c r="F19" s="39"/>
      <c r="G19" s="39"/>
      <c r="H19" s="39"/>
      <c r="I19" s="39"/>
      <c r="J19" s="39"/>
      <c r="K19" s="39"/>
      <c r="L19" s="39"/>
      <c r="M19" s="39"/>
      <c r="N19" s="39"/>
      <c r="O19" s="115"/>
      <c r="P19" s="115"/>
      <c r="Q19" s="115"/>
      <c r="R19" s="115"/>
    </row>
    <row r="20" spans="1:19" ht="12.75" customHeight="1" x14ac:dyDescent="0.3">
      <c r="A20" s="27"/>
    </row>
    <row r="21" spans="1:19" ht="18" customHeight="1" x14ac:dyDescent="0.3">
      <c r="A21" s="1451" t="s">
        <v>1679</v>
      </c>
      <c r="B21" s="1451"/>
      <c r="C21" s="1451"/>
      <c r="D21" s="1451"/>
      <c r="E21" s="1451"/>
      <c r="F21" s="1451"/>
      <c r="G21" s="1451"/>
      <c r="H21" s="1451"/>
      <c r="I21" s="1451"/>
      <c r="J21" s="1451"/>
      <c r="K21" s="1451"/>
      <c r="L21" s="1451"/>
      <c r="M21" s="1451"/>
      <c r="N21" s="1451"/>
    </row>
    <row r="22" spans="1:19" ht="18" customHeight="1" x14ac:dyDescent="0.3">
      <c r="A22" s="1451" t="s">
        <v>1677</v>
      </c>
      <c r="B22" s="1451"/>
      <c r="C22" s="1451"/>
      <c r="D22" s="1451"/>
      <c r="E22" s="1451"/>
      <c r="F22" s="1451"/>
      <c r="G22" s="1451"/>
      <c r="H22" s="1451"/>
      <c r="I22" s="1451"/>
      <c r="J22" s="1451"/>
      <c r="K22" s="1451"/>
      <c r="L22" s="1451"/>
      <c r="M22" s="1451"/>
      <c r="N22" s="1451"/>
    </row>
    <row r="23" spans="1:19" ht="12.75" customHeight="1" x14ac:dyDescent="0.3">
      <c r="A23" s="15"/>
      <c r="B23" s="561"/>
      <c r="C23" s="561"/>
      <c r="D23" s="561"/>
      <c r="E23" s="561"/>
      <c r="F23" s="561"/>
      <c r="G23" s="561"/>
      <c r="H23" s="561"/>
      <c r="I23" s="561"/>
      <c r="J23" s="561"/>
    </row>
    <row r="24" spans="1:19" ht="15.6" x14ac:dyDescent="0.3">
      <c r="C24" s="1459" t="s">
        <v>1455</v>
      </c>
      <c r="D24" s="1459"/>
      <c r="E24" s="1459"/>
      <c r="F24" s="1459"/>
      <c r="G24" s="1459"/>
      <c r="H24" s="1459"/>
      <c r="I24" s="1459"/>
    </row>
    <row r="25" spans="1:19" ht="15.6" x14ac:dyDescent="0.3">
      <c r="A25" s="28"/>
      <c r="B25" s="28" t="s">
        <v>733</v>
      </c>
      <c r="C25" s="78"/>
      <c r="D25" s="625"/>
      <c r="E25" s="625" t="s">
        <v>731</v>
      </c>
      <c r="F25" s="625" t="s">
        <v>1452</v>
      </c>
      <c r="G25" s="625"/>
      <c r="H25" s="625" t="s">
        <v>1453</v>
      </c>
      <c r="I25" s="9">
        <v>500000</v>
      </c>
      <c r="J25" s="562"/>
      <c r="K25" s="78"/>
      <c r="L25" s="78"/>
      <c r="M25" s="562"/>
    </row>
    <row r="26" spans="1:19" s="28" customFormat="1" ht="15.6" x14ac:dyDescent="0.3">
      <c r="B26" s="28" t="s">
        <v>734</v>
      </c>
      <c r="C26" s="625" t="s">
        <v>891</v>
      </c>
      <c r="D26" s="625"/>
      <c r="E26" s="9">
        <v>30000</v>
      </c>
      <c r="F26" s="9">
        <v>99999</v>
      </c>
      <c r="G26" s="625"/>
      <c r="H26" s="9">
        <v>499999</v>
      </c>
      <c r="I26" s="625" t="s">
        <v>1454</v>
      </c>
      <c r="J26" s="562"/>
      <c r="K26" s="562"/>
      <c r="L26" s="562"/>
      <c r="M26" s="562"/>
    </row>
    <row r="27" spans="1:19" ht="4.5" customHeight="1" thickBot="1" x14ac:dyDescent="0.3">
      <c r="A27" s="35"/>
      <c r="B27" s="24"/>
      <c r="C27" s="24"/>
      <c r="D27" s="35"/>
      <c r="E27" s="24"/>
      <c r="F27" s="24"/>
      <c r="G27" s="35"/>
      <c r="H27" s="24"/>
      <c r="I27" s="24"/>
      <c r="J27" s="24"/>
      <c r="K27" s="35"/>
      <c r="L27" s="35"/>
      <c r="M27" s="35"/>
    </row>
    <row r="28" spans="1:19" ht="4.5" customHeight="1" x14ac:dyDescent="0.25">
      <c r="A28" s="35"/>
      <c r="B28" s="35"/>
      <c r="C28" s="35"/>
      <c r="D28" s="35"/>
      <c r="E28" s="35"/>
      <c r="F28" s="35"/>
      <c r="G28" s="35"/>
      <c r="H28" s="35"/>
      <c r="I28" s="35"/>
      <c r="J28" s="35"/>
      <c r="K28" s="35"/>
      <c r="L28" s="35"/>
      <c r="M28" s="35"/>
    </row>
    <row r="29" spans="1:19" s="26" customFormat="1" ht="13.8" x14ac:dyDescent="0.25">
      <c r="B29" s="26" t="s">
        <v>229</v>
      </c>
      <c r="C29" s="39">
        <v>12629</v>
      </c>
      <c r="D29" s="39"/>
      <c r="E29" s="39">
        <v>14454</v>
      </c>
      <c r="F29" s="39">
        <v>16124</v>
      </c>
      <c r="G29" s="39"/>
      <c r="H29" s="39">
        <v>16328</v>
      </c>
      <c r="I29" s="39">
        <v>19307</v>
      </c>
      <c r="J29" s="39"/>
      <c r="K29" s="565"/>
      <c r="L29" s="565"/>
      <c r="M29" s="565"/>
      <c r="O29" s="571"/>
      <c r="P29" s="571"/>
      <c r="Q29" s="115"/>
      <c r="R29" s="115"/>
    </row>
    <row r="30" spans="1:19" s="26" customFormat="1" ht="13.8" x14ac:dyDescent="0.25">
      <c r="B30" s="26" t="s">
        <v>1199</v>
      </c>
      <c r="C30" s="39">
        <v>15371</v>
      </c>
      <c r="D30" s="39"/>
      <c r="E30" s="39">
        <v>17592</v>
      </c>
      <c r="F30" s="39">
        <v>19625</v>
      </c>
      <c r="G30" s="39"/>
      <c r="H30" s="39">
        <v>19872</v>
      </c>
      <c r="I30" s="39">
        <v>23498</v>
      </c>
      <c r="J30" s="39"/>
      <c r="K30" s="565"/>
      <c r="L30" s="565"/>
      <c r="M30" s="565"/>
      <c r="O30" s="571"/>
      <c r="P30" s="571"/>
    </row>
    <row r="31" spans="1:19" s="26" customFormat="1" ht="13.8" x14ac:dyDescent="0.25">
      <c r="B31" s="26" t="s">
        <v>227</v>
      </c>
      <c r="C31" s="39">
        <v>19141</v>
      </c>
      <c r="D31" s="39"/>
      <c r="E31" s="39">
        <v>21905</v>
      </c>
      <c r="F31" s="39">
        <v>24437</v>
      </c>
      <c r="G31" s="39"/>
      <c r="H31" s="39">
        <v>24745</v>
      </c>
      <c r="I31" s="39">
        <v>29260</v>
      </c>
      <c r="J31" s="39"/>
      <c r="K31" s="565"/>
      <c r="L31" s="565"/>
      <c r="M31" s="565"/>
      <c r="O31" s="571"/>
      <c r="P31" s="571"/>
      <c r="Q31" s="115" t="s">
        <v>449</v>
      </c>
      <c r="R31" s="115"/>
      <c r="S31" s="115"/>
    </row>
    <row r="32" spans="1:19" s="26" customFormat="1" ht="13.8" x14ac:dyDescent="0.25">
      <c r="B32" s="26" t="s">
        <v>228</v>
      </c>
      <c r="C32" s="39">
        <v>23879</v>
      </c>
      <c r="D32" s="39"/>
      <c r="E32" s="39">
        <v>27329</v>
      </c>
      <c r="F32" s="39">
        <v>30487</v>
      </c>
      <c r="G32" s="39"/>
      <c r="H32" s="39">
        <v>30871</v>
      </c>
      <c r="I32" s="39">
        <v>36504</v>
      </c>
      <c r="J32" s="39"/>
      <c r="K32" s="565"/>
      <c r="L32" s="565"/>
      <c r="M32" s="565"/>
      <c r="O32" s="571"/>
      <c r="P32" s="571"/>
      <c r="Q32" s="115"/>
      <c r="R32" s="115"/>
    </row>
    <row r="33" spans="1:22" s="26" customFormat="1" ht="13.8" x14ac:dyDescent="0.25">
      <c r="B33" s="26" t="s">
        <v>230</v>
      </c>
      <c r="C33" s="39">
        <v>27192</v>
      </c>
      <c r="D33" s="39"/>
      <c r="E33" s="39">
        <v>31120</v>
      </c>
      <c r="F33" s="39">
        <v>34717</v>
      </c>
      <c r="G33" s="39"/>
      <c r="H33" s="39">
        <v>35154</v>
      </c>
      <c r="I33" s="39">
        <v>41567</v>
      </c>
      <c r="J33" s="39"/>
      <c r="K33" s="565"/>
      <c r="L33" s="565"/>
      <c r="M33" s="565"/>
      <c r="O33" s="571"/>
      <c r="P33" s="571"/>
      <c r="Q33" s="115"/>
      <c r="R33" s="115"/>
    </row>
    <row r="34" spans="1:22" s="26" customFormat="1" ht="13.8" x14ac:dyDescent="0.25">
      <c r="B34" s="26" t="s">
        <v>1386</v>
      </c>
      <c r="C34" s="39">
        <v>30156</v>
      </c>
      <c r="D34" s="39"/>
      <c r="E34" s="39">
        <v>34513</v>
      </c>
      <c r="F34" s="39">
        <v>38502</v>
      </c>
      <c r="G34" s="39"/>
      <c r="H34" s="39">
        <v>38986</v>
      </c>
      <c r="I34" s="39">
        <v>46099</v>
      </c>
      <c r="J34" s="39"/>
      <c r="K34" s="565"/>
      <c r="L34" s="565"/>
      <c r="M34" s="565"/>
      <c r="O34" s="571"/>
      <c r="P34" s="571"/>
      <c r="Q34" s="115"/>
      <c r="R34" s="115"/>
    </row>
    <row r="35" spans="1:22" s="26" customFormat="1" ht="13.8" x14ac:dyDescent="0.25">
      <c r="B35" s="26" t="s">
        <v>1387</v>
      </c>
      <c r="C35" s="39">
        <v>33121</v>
      </c>
      <c r="D35" s="39"/>
      <c r="E35" s="39">
        <v>37906</v>
      </c>
      <c r="F35" s="39">
        <v>42286</v>
      </c>
      <c r="G35" s="39"/>
      <c r="H35" s="39">
        <v>42819</v>
      </c>
      <c r="I35" s="39">
        <v>50631</v>
      </c>
      <c r="J35" s="39"/>
      <c r="K35" s="565"/>
      <c r="L35" s="565"/>
      <c r="M35" s="565"/>
      <c r="O35" s="571"/>
      <c r="P35" s="571"/>
      <c r="Q35" s="115"/>
      <c r="R35" s="115"/>
    </row>
    <row r="36" spans="1:22" s="26" customFormat="1" ht="12.75" customHeight="1" x14ac:dyDescent="0.25">
      <c r="E36" s="39"/>
      <c r="F36" s="39"/>
      <c r="G36" s="39"/>
      <c r="H36" s="39"/>
      <c r="I36" s="39"/>
      <c r="J36" s="39"/>
      <c r="K36" s="39"/>
      <c r="L36" s="39"/>
      <c r="M36" s="39"/>
      <c r="N36" s="39"/>
    </row>
    <row r="37" spans="1:22" s="26" customFormat="1" ht="12.75" customHeight="1" x14ac:dyDescent="0.25">
      <c r="E37" s="39"/>
      <c r="F37" s="39"/>
      <c r="G37" s="39"/>
      <c r="H37" s="39"/>
      <c r="I37" s="39"/>
      <c r="J37" s="39"/>
      <c r="K37" s="39"/>
      <c r="L37" s="39"/>
      <c r="M37" s="39"/>
      <c r="N37" s="39"/>
      <c r="O37" s="47"/>
      <c r="P37" s="47"/>
    </row>
    <row r="38" spans="1:22" x14ac:dyDescent="0.25">
      <c r="O38" s="47"/>
      <c r="P38" s="47"/>
    </row>
    <row r="39" spans="1:22" ht="17.399999999999999" x14ac:dyDescent="0.3">
      <c r="A39" s="1490" t="s">
        <v>801</v>
      </c>
      <c r="B39" s="1490"/>
      <c r="C39" s="1490"/>
      <c r="D39" s="1490"/>
      <c r="E39" s="1490"/>
      <c r="F39" s="1490"/>
      <c r="G39" s="1490"/>
      <c r="H39" s="1490"/>
      <c r="I39" s="1490"/>
      <c r="J39" s="1490"/>
      <c r="K39" s="1490"/>
      <c r="L39" s="1490"/>
      <c r="M39" s="1490"/>
      <c r="N39" s="1490"/>
      <c r="O39" s="47"/>
      <c r="P39" s="47"/>
    </row>
    <row r="40" spans="1:22" ht="17.399999999999999" x14ac:dyDescent="0.3">
      <c r="A40" s="1490" t="s">
        <v>1681</v>
      </c>
      <c r="B40" s="1490"/>
      <c r="C40" s="1490"/>
      <c r="D40" s="1490"/>
      <c r="E40" s="1490"/>
      <c r="F40" s="1490"/>
      <c r="G40" s="1490"/>
      <c r="H40" s="1490"/>
      <c r="I40" s="1490"/>
      <c r="J40" s="1490"/>
      <c r="K40" s="1490"/>
      <c r="L40" s="1490"/>
      <c r="M40" s="1490"/>
      <c r="N40" s="1490"/>
      <c r="O40" s="47"/>
      <c r="P40" s="47"/>
    </row>
    <row r="41" spans="1:22" ht="17.399999999999999" x14ac:dyDescent="0.3">
      <c r="A41" s="1451" t="s">
        <v>29</v>
      </c>
      <c r="B41" s="1451"/>
      <c r="C41" s="1451"/>
      <c r="D41" s="1451"/>
      <c r="E41" s="1451"/>
      <c r="F41" s="1451"/>
      <c r="G41" s="1451"/>
      <c r="H41" s="1451"/>
      <c r="I41" s="1451"/>
      <c r="J41" s="1451"/>
      <c r="K41" s="1451"/>
      <c r="L41" s="1451"/>
      <c r="M41" s="1451"/>
      <c r="N41" s="1451"/>
      <c r="O41" s="47"/>
      <c r="P41" s="47"/>
    </row>
    <row r="42" spans="1:22" ht="12.75" customHeight="1" x14ac:dyDescent="0.3">
      <c r="A42" s="15"/>
      <c r="B42" s="561"/>
      <c r="C42" s="561"/>
      <c r="D42" s="561"/>
      <c r="E42" s="561"/>
      <c r="F42" s="561"/>
      <c r="G42" s="561"/>
      <c r="H42" s="561"/>
      <c r="I42" s="561"/>
      <c r="J42" s="561"/>
      <c r="K42" s="561"/>
      <c r="L42" s="561"/>
      <c r="M42" s="561"/>
      <c r="Q42" s="561"/>
    </row>
    <row r="43" spans="1:22" s="256" customFormat="1" ht="15.6" x14ac:dyDescent="0.3">
      <c r="B43" s="1489">
        <v>2008</v>
      </c>
      <c r="C43" s="1489"/>
      <c r="D43" s="563"/>
      <c r="E43" s="1489">
        <v>2009</v>
      </c>
      <c r="F43" s="1489"/>
      <c r="G43" s="563"/>
      <c r="H43" s="1489">
        <v>2010</v>
      </c>
      <c r="I43" s="1489"/>
      <c r="J43" s="563"/>
      <c r="K43" s="1489">
        <v>2011</v>
      </c>
      <c r="L43" s="1489"/>
      <c r="O43" s="573"/>
      <c r="P43" s="572"/>
      <c r="Q43" s="563"/>
      <c r="S43" s="28"/>
      <c r="U43" s="28"/>
    </row>
    <row r="44" spans="1:22" ht="15.6" x14ac:dyDescent="0.3">
      <c r="A44" s="28" t="s">
        <v>735</v>
      </c>
      <c r="B44" s="654" t="s">
        <v>710</v>
      </c>
      <c r="C44" s="654" t="s">
        <v>711</v>
      </c>
      <c r="D44" s="562"/>
      <c r="E44" s="654" t="s">
        <v>710</v>
      </c>
      <c r="F44" s="654" t="s">
        <v>711</v>
      </c>
      <c r="G44" s="562"/>
      <c r="H44" s="731" t="s">
        <v>710</v>
      </c>
      <c r="I44" s="731" t="s">
        <v>711</v>
      </c>
      <c r="J44" s="562"/>
      <c r="K44" s="562" t="s">
        <v>710</v>
      </c>
      <c r="L44" s="562" t="s">
        <v>711</v>
      </c>
      <c r="Q44" s="562"/>
    </row>
    <row r="45" spans="1:22" ht="4.5" customHeight="1" thickBot="1" x14ac:dyDescent="0.3">
      <c r="A45" s="24"/>
      <c r="B45" s="24"/>
      <c r="C45" s="24"/>
      <c r="D45" s="35"/>
      <c r="E45" s="24"/>
      <c r="F45" s="24"/>
      <c r="G45" s="35"/>
      <c r="H45" s="24"/>
      <c r="I45" s="24"/>
      <c r="J45" s="35"/>
      <c r="K45" s="24"/>
      <c r="L45" s="24"/>
      <c r="Q45" s="35"/>
    </row>
    <row r="46" spans="1:22" ht="4.5" customHeight="1" x14ac:dyDescent="0.25">
      <c r="A46" s="35"/>
      <c r="B46" s="35"/>
      <c r="C46" s="35"/>
      <c r="D46" s="35"/>
      <c r="E46" s="35"/>
      <c r="F46" s="35"/>
      <c r="G46" s="35"/>
      <c r="H46" s="35"/>
      <c r="I46" s="35"/>
      <c r="J46" s="35"/>
      <c r="K46" s="35"/>
      <c r="L46" s="35"/>
      <c r="Q46" s="35"/>
    </row>
    <row r="47" spans="1:22" s="159" customFormat="1" ht="14.25" customHeight="1" x14ac:dyDescent="0.25">
      <c r="A47" s="168" t="s">
        <v>131</v>
      </c>
      <c r="B47" s="181">
        <v>6.2</v>
      </c>
      <c r="C47" s="181">
        <v>27.3</v>
      </c>
      <c r="D47" s="289"/>
      <c r="E47" s="181">
        <v>6.5</v>
      </c>
      <c r="F47" s="181">
        <v>26.9</v>
      </c>
      <c r="G47" s="181"/>
      <c r="H47" s="181">
        <v>5.9</v>
      </c>
      <c r="I47" s="181">
        <v>26.9</v>
      </c>
      <c r="J47" s="181"/>
      <c r="K47" s="181">
        <v>5.5</v>
      </c>
      <c r="L47" s="181">
        <v>27.7</v>
      </c>
      <c r="O47"/>
      <c r="P47"/>
      <c r="Q47" s="1"/>
      <c r="R47" s="1"/>
      <c r="S47" s="1"/>
      <c r="T47" s="1"/>
      <c r="U47"/>
      <c r="V47"/>
    </row>
    <row r="48" spans="1:22" ht="13.8" x14ac:dyDescent="0.25">
      <c r="A48" s="26" t="s">
        <v>1039</v>
      </c>
      <c r="B48" s="181">
        <v>4.5</v>
      </c>
      <c r="C48" s="181">
        <v>28.3</v>
      </c>
      <c r="D48" s="133"/>
      <c r="E48" s="181">
        <v>4.5999999999999996</v>
      </c>
      <c r="F48" s="181">
        <v>25.9</v>
      </c>
      <c r="G48" s="181"/>
      <c r="H48" s="181">
        <v>4.2</v>
      </c>
      <c r="I48" s="181">
        <v>21.7</v>
      </c>
      <c r="J48" s="181"/>
      <c r="K48" s="181">
        <v>3.1</v>
      </c>
      <c r="L48" s="181">
        <v>20.8</v>
      </c>
      <c r="Q48" s="1"/>
      <c r="R48" s="1"/>
      <c r="S48" s="1"/>
      <c r="T48" s="1"/>
    </row>
    <row r="49" spans="1:22" ht="13.8" x14ac:dyDescent="0.25">
      <c r="A49" s="26" t="s">
        <v>736</v>
      </c>
      <c r="B49" s="181">
        <v>3.1</v>
      </c>
      <c r="C49" s="181">
        <v>18.600000000000001</v>
      </c>
      <c r="D49" s="133"/>
      <c r="E49" s="181">
        <v>3.1</v>
      </c>
      <c r="F49" s="181">
        <v>15.9</v>
      </c>
      <c r="G49" s="181"/>
      <c r="H49" s="181">
        <v>1.5</v>
      </c>
      <c r="I49" s="181">
        <v>18.399999999999999</v>
      </c>
      <c r="J49" s="181"/>
      <c r="K49" s="181">
        <v>2.5</v>
      </c>
      <c r="L49" s="181">
        <v>15.6</v>
      </c>
      <c r="Q49" s="1"/>
      <c r="R49" s="1"/>
      <c r="S49" s="1"/>
      <c r="T49" s="1"/>
    </row>
    <row r="50" spans="1:22" ht="13.8" x14ac:dyDescent="0.25">
      <c r="A50" s="26" t="s">
        <v>1040</v>
      </c>
      <c r="B50" s="181">
        <v>4.8</v>
      </c>
      <c r="C50" s="181">
        <v>26.2</v>
      </c>
      <c r="D50" s="133"/>
      <c r="E50" s="181">
        <v>4.5999999999999996</v>
      </c>
      <c r="F50" s="181">
        <v>25.1</v>
      </c>
      <c r="G50" s="181"/>
      <c r="H50" s="181">
        <v>4.7</v>
      </c>
      <c r="I50" s="181">
        <v>23.2</v>
      </c>
      <c r="J50" s="181"/>
      <c r="K50" s="181">
        <v>4</v>
      </c>
      <c r="L50" s="181">
        <v>22.2</v>
      </c>
      <c r="Q50" s="1"/>
      <c r="R50" s="1"/>
      <c r="S50" s="1"/>
      <c r="T50" s="1"/>
    </row>
    <row r="51" spans="1:22" ht="13.8" x14ac:dyDescent="0.25">
      <c r="A51" s="26" t="s">
        <v>1041</v>
      </c>
      <c r="B51" s="181">
        <v>3.8</v>
      </c>
      <c r="C51" s="181">
        <v>29.8</v>
      </c>
      <c r="D51" s="133"/>
      <c r="E51" s="181">
        <v>4</v>
      </c>
      <c r="F51" s="181">
        <v>23.9</v>
      </c>
      <c r="G51" s="181"/>
      <c r="H51" s="181">
        <v>3</v>
      </c>
      <c r="I51" s="181">
        <v>20.2</v>
      </c>
      <c r="J51" s="181"/>
      <c r="K51" s="181">
        <v>3.7</v>
      </c>
      <c r="L51" s="181">
        <v>17.899999999999999</v>
      </c>
      <c r="Q51" s="1"/>
      <c r="R51" s="1"/>
      <c r="S51" s="1"/>
      <c r="T51" s="1"/>
    </row>
    <row r="52" spans="1:22" ht="13.8" x14ac:dyDescent="0.25">
      <c r="A52" s="26" t="s">
        <v>1042</v>
      </c>
      <c r="B52" s="181">
        <v>6.7</v>
      </c>
      <c r="C52" s="181">
        <v>31.5</v>
      </c>
      <c r="D52" s="133"/>
      <c r="E52" s="181">
        <v>4.8</v>
      </c>
      <c r="F52" s="181">
        <v>29.1</v>
      </c>
      <c r="G52" s="181"/>
      <c r="H52" s="181">
        <v>6</v>
      </c>
      <c r="I52" s="181">
        <v>29.6</v>
      </c>
      <c r="J52" s="181"/>
      <c r="K52" s="181">
        <v>5.3</v>
      </c>
      <c r="L52" s="181">
        <v>29.7</v>
      </c>
      <c r="Q52" s="1"/>
      <c r="R52" s="1"/>
      <c r="S52" s="1"/>
      <c r="T52" s="1"/>
    </row>
    <row r="53" spans="1:22" ht="13.8" x14ac:dyDescent="0.25">
      <c r="A53" s="26" t="s">
        <v>1043</v>
      </c>
      <c r="B53" s="181">
        <v>6.5</v>
      </c>
      <c r="C53" s="181">
        <v>28.4</v>
      </c>
      <c r="D53" s="133"/>
      <c r="E53" s="181">
        <v>7.3</v>
      </c>
      <c r="F53" s="181">
        <v>28.8</v>
      </c>
      <c r="G53" s="181"/>
      <c r="H53" s="181">
        <v>6</v>
      </c>
      <c r="I53" s="181">
        <v>27.6</v>
      </c>
      <c r="J53" s="181"/>
      <c r="K53" s="181">
        <v>5.8</v>
      </c>
      <c r="L53" s="181">
        <v>29.7</v>
      </c>
      <c r="Q53" s="1"/>
      <c r="R53" s="1"/>
      <c r="S53" s="1"/>
      <c r="T53" s="1"/>
    </row>
    <row r="54" spans="1:22" ht="13.8" x14ac:dyDescent="0.25">
      <c r="A54" s="26" t="s">
        <v>1044</v>
      </c>
      <c r="B54" s="181">
        <v>5.3</v>
      </c>
      <c r="C54" s="181">
        <v>26.1</v>
      </c>
      <c r="D54" s="133"/>
      <c r="E54" s="181">
        <v>5.7</v>
      </c>
      <c r="F54" s="181">
        <v>26.4</v>
      </c>
      <c r="G54" s="181"/>
      <c r="H54" s="181">
        <v>6</v>
      </c>
      <c r="I54" s="181">
        <v>27.2</v>
      </c>
      <c r="J54" s="181"/>
      <c r="K54" s="181">
        <v>6.2</v>
      </c>
      <c r="L54" s="181">
        <v>24.7</v>
      </c>
      <c r="Q54" s="1"/>
      <c r="R54" s="1"/>
      <c r="S54" s="1"/>
      <c r="T54" s="1"/>
    </row>
    <row r="55" spans="1:22" s="26" customFormat="1" ht="13.8" x14ac:dyDescent="0.25">
      <c r="A55" s="26" t="s">
        <v>1045</v>
      </c>
      <c r="B55" s="181">
        <v>4.9000000000000004</v>
      </c>
      <c r="C55" s="181">
        <v>20.100000000000001</v>
      </c>
      <c r="D55" s="133"/>
      <c r="E55" s="181">
        <v>5.0999999999999996</v>
      </c>
      <c r="F55" s="181">
        <v>17.100000000000001</v>
      </c>
      <c r="G55" s="181"/>
      <c r="H55" s="181">
        <v>4.3</v>
      </c>
      <c r="I55" s="181">
        <v>17.5</v>
      </c>
      <c r="J55" s="181"/>
      <c r="K55" s="181">
        <v>3.5</v>
      </c>
      <c r="L55" s="181">
        <v>14.5</v>
      </c>
      <c r="O55"/>
      <c r="P55"/>
      <c r="Q55" s="1"/>
      <c r="R55" s="1"/>
      <c r="S55" s="1"/>
      <c r="T55" s="1"/>
      <c r="U55"/>
      <c r="V55"/>
    </row>
    <row r="56" spans="1:22" s="26" customFormat="1" ht="13.8" x14ac:dyDescent="0.25">
      <c r="A56" s="26" t="s">
        <v>1046</v>
      </c>
      <c r="B56" s="181">
        <v>4.2</v>
      </c>
      <c r="C56" s="181">
        <v>14.4</v>
      </c>
      <c r="D56" s="133"/>
      <c r="E56" s="181">
        <v>5.7</v>
      </c>
      <c r="F56" s="181">
        <v>19.3</v>
      </c>
      <c r="G56" s="181"/>
      <c r="H56" s="181">
        <v>4.8</v>
      </c>
      <c r="I56" s="181">
        <v>17.7</v>
      </c>
      <c r="J56" s="181"/>
      <c r="K56" s="181">
        <v>4.3</v>
      </c>
      <c r="L56" s="181">
        <v>22.3</v>
      </c>
      <c r="O56"/>
      <c r="P56"/>
      <c r="Q56" s="1"/>
      <c r="R56" s="1"/>
      <c r="S56" s="1"/>
      <c r="T56" s="1"/>
      <c r="U56"/>
      <c r="V56"/>
    </row>
    <row r="57" spans="1:22" s="26" customFormat="1" ht="13.8" x14ac:dyDescent="0.25">
      <c r="A57" s="26" t="s">
        <v>1047</v>
      </c>
      <c r="B57" s="181">
        <v>7.8</v>
      </c>
      <c r="C57" s="181">
        <v>28.4</v>
      </c>
      <c r="D57" s="133"/>
      <c r="E57" s="181">
        <v>9</v>
      </c>
      <c r="F57" s="181">
        <v>27.4</v>
      </c>
      <c r="G57" s="181"/>
      <c r="H57" s="181">
        <v>7.6</v>
      </c>
      <c r="I57" s="181">
        <v>31.6</v>
      </c>
      <c r="J57" s="181"/>
      <c r="K57" s="181">
        <v>6.7</v>
      </c>
      <c r="L57" s="181">
        <v>30.6</v>
      </c>
      <c r="O57"/>
      <c r="P57"/>
      <c r="Q57" s="1"/>
      <c r="R57" s="1"/>
      <c r="S57" s="1"/>
      <c r="T57" s="1"/>
      <c r="U57"/>
      <c r="V57"/>
    </row>
    <row r="59" spans="1:22" ht="13.8" x14ac:dyDescent="0.25">
      <c r="A59" s="26" t="s">
        <v>948</v>
      </c>
    </row>
    <row r="61" spans="1:22" s="26" customFormat="1" ht="13.8" x14ac:dyDescent="0.25">
      <c r="A61" s="159" t="s">
        <v>1351</v>
      </c>
      <c r="E61" s="39"/>
      <c r="F61" s="39"/>
      <c r="G61" s="39"/>
      <c r="H61" s="39"/>
      <c r="I61" s="39"/>
      <c r="J61" s="39"/>
      <c r="K61" s="39"/>
      <c r="L61" s="39"/>
      <c r="M61" s="39"/>
      <c r="N61" s="39"/>
    </row>
    <row r="62" spans="1:22" s="26" customFormat="1" ht="12.75" customHeight="1" x14ac:dyDescent="0.25">
      <c r="E62" s="39"/>
      <c r="F62" s="39"/>
      <c r="G62" s="39"/>
      <c r="H62" s="39"/>
      <c r="I62" s="39"/>
      <c r="J62" s="39"/>
      <c r="K62" s="39"/>
      <c r="L62" s="39"/>
      <c r="M62" s="39"/>
      <c r="N62" s="39"/>
    </row>
    <row r="63" spans="1:22" ht="13.8" x14ac:dyDescent="0.25">
      <c r="A63" s="171" t="s">
        <v>1126</v>
      </c>
    </row>
    <row r="64" spans="1:22" ht="13.8" x14ac:dyDescent="0.25">
      <c r="A64" s="171" t="s">
        <v>1008</v>
      </c>
    </row>
    <row r="65" spans="1:14" ht="13.8" x14ac:dyDescent="0.25">
      <c r="A65" s="159" t="s">
        <v>797</v>
      </c>
    </row>
    <row r="66" spans="1:14" s="26" customFormat="1" ht="14.25" customHeight="1" x14ac:dyDescent="0.25">
      <c r="A66" s="26" t="s">
        <v>567</v>
      </c>
      <c r="E66" s="39"/>
      <c r="F66" s="39"/>
      <c r="G66" s="39"/>
      <c r="H66" s="39"/>
      <c r="I66" s="39"/>
      <c r="J66" s="39"/>
      <c r="K66" s="39"/>
      <c r="L66" s="39"/>
      <c r="M66" s="39"/>
      <c r="N66" s="39"/>
    </row>
    <row r="68" spans="1:14" ht="13.8" x14ac:dyDescent="0.25">
      <c r="A68" s="458" t="s">
        <v>1456</v>
      </c>
    </row>
    <row r="70" spans="1:14" ht="13.8" x14ac:dyDescent="0.25">
      <c r="A70" s="26" t="s">
        <v>1544</v>
      </c>
    </row>
    <row r="71" spans="1:14" ht="13.8" x14ac:dyDescent="0.25">
      <c r="A71" s="26" t="s">
        <v>1680</v>
      </c>
    </row>
    <row r="72" spans="1:14" ht="13.8" x14ac:dyDescent="0.25">
      <c r="A72" s="26" t="s">
        <v>1682</v>
      </c>
    </row>
  </sheetData>
  <customSheetViews>
    <customSheetView guid="{9014CDA8-C3FC-41E6-A045-DAEFC55B82B1}" showPageBreaks="1" fitToPage="1" printArea="1" topLeftCell="A43">
      <selection activeCell="A19" sqref="A19"/>
      <pageMargins left="0.75" right="0.75" top="1" bottom="1" header="0.5" footer="0.5"/>
      <printOptions horizontalCentered="1"/>
      <pageSetup scale="71" firstPageNumber="33" orientation="portrait" verticalDpi="300" r:id="rId1"/>
      <headerFooter alignWithMargins="0">
        <oddFooter>&amp;C&amp;P</oddFooter>
      </headerFooter>
    </customSheetView>
    <customSheetView guid="{F67F5823-51D5-4D47-B100-5B47C1E6BCB9}" showPageBreaks="1" fitToPage="1" printArea="1" topLeftCell="A4">
      <selection activeCell="A5" sqref="A5"/>
      <pageMargins left="0.75" right="0.75" top="1" bottom="1" header="0.5" footer="0.5"/>
      <printOptions horizontalCentered="1"/>
      <pageSetup scale="71" firstPageNumber="33" orientation="portrait" verticalDpi="300" r:id="rId2"/>
      <headerFooter alignWithMargins="0">
        <oddFooter>&amp;C&amp;P</oddFooter>
      </headerFooter>
    </customSheetView>
  </customSheetViews>
  <mergeCells count="14">
    <mergeCell ref="C24:I24"/>
    <mergeCell ref="K43:L43"/>
    <mergeCell ref="E43:F43"/>
    <mergeCell ref="H43:I43"/>
    <mergeCell ref="A39:N39"/>
    <mergeCell ref="A40:N40"/>
    <mergeCell ref="B43:C43"/>
    <mergeCell ref="A41:N41"/>
    <mergeCell ref="A1:N1"/>
    <mergeCell ref="A3:N3"/>
    <mergeCell ref="A4:N4"/>
    <mergeCell ref="A21:N21"/>
    <mergeCell ref="A22:N22"/>
    <mergeCell ref="C6:I6"/>
  </mergeCells>
  <phoneticPr fontId="0" type="noConversion"/>
  <printOptions horizontalCentered="1"/>
  <pageMargins left="0.74803149606299213" right="0.74803149606299213" top="0.98425196850393704" bottom="0.98425196850393704" header="0.51181102362204722" footer="0.51181102362204722"/>
  <pageSetup scale="68" firstPageNumber="27" orientation="portrait" useFirstPageNumber="1" horizontalDpi="300" verticalDpi="300" r:id="rId3"/>
  <headerFooter alignWithMargins="0"/>
  <drawing r:id="rId4"/>
  <legacyDrawingHF r:id="rId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indexed="43"/>
    <pageSetUpPr fitToPage="1"/>
  </sheetPr>
  <dimension ref="A1:S72"/>
  <sheetViews>
    <sheetView zoomScaleNormal="100" workbookViewId="0">
      <selection sqref="A1:L1"/>
    </sheetView>
  </sheetViews>
  <sheetFormatPr defaultRowHeight="13.2" x14ac:dyDescent="0.25"/>
  <cols>
    <col min="1" max="1" width="20.6640625" customWidth="1"/>
    <col min="2" max="5" width="11.88671875" customWidth="1"/>
    <col min="6" max="6" width="1.6640625" customWidth="1"/>
    <col min="7" max="9" width="11.88671875" customWidth="1"/>
    <col min="10" max="10" width="1.6640625" customWidth="1"/>
    <col min="11" max="11" width="13.109375" customWidth="1"/>
    <col min="12" max="12" width="13.44140625" customWidth="1"/>
    <col min="13" max="13" width="6" customWidth="1"/>
    <col min="14" max="14" width="7.109375" customWidth="1"/>
    <col min="15" max="15" width="9.109375" customWidth="1"/>
  </cols>
  <sheetData>
    <row r="1" spans="1:19" ht="17.25" customHeight="1" x14ac:dyDescent="0.3">
      <c r="A1" s="1451" t="s">
        <v>51</v>
      </c>
      <c r="B1" s="1451"/>
      <c r="C1" s="1451"/>
      <c r="D1" s="1451"/>
      <c r="E1" s="1451"/>
      <c r="F1" s="1451"/>
      <c r="G1" s="1451"/>
      <c r="H1" s="1451"/>
      <c r="I1" s="1451"/>
      <c r="J1" s="1451"/>
      <c r="K1" s="1451"/>
      <c r="L1" s="1451"/>
    </row>
    <row r="2" spans="1:19" ht="17.25" customHeight="1" x14ac:dyDescent="0.3">
      <c r="A2" s="800"/>
      <c r="B2" s="800"/>
      <c r="C2" s="800"/>
      <c r="D2" s="800"/>
      <c r="E2" s="800"/>
      <c r="F2" s="800"/>
      <c r="G2" s="800"/>
      <c r="H2" s="800"/>
      <c r="I2" s="800"/>
      <c r="J2" s="800"/>
      <c r="K2" s="800"/>
      <c r="L2" s="800"/>
    </row>
    <row r="3" spans="1:19" ht="17.399999999999999" x14ac:dyDescent="0.3">
      <c r="A3" s="1490" t="s">
        <v>2459</v>
      </c>
      <c r="B3" s="1490"/>
      <c r="C3" s="1490"/>
      <c r="D3" s="1490"/>
      <c r="E3" s="1490"/>
      <c r="F3" s="1490"/>
      <c r="G3" s="1490"/>
      <c r="H3" s="1490"/>
      <c r="I3" s="1490"/>
      <c r="J3" s="1490"/>
      <c r="K3" s="1490"/>
      <c r="L3" s="1490"/>
      <c r="M3" s="47"/>
    </row>
    <row r="4" spans="1:19" ht="17.399999999999999" x14ac:dyDescent="0.3">
      <c r="A4" s="1490" t="s">
        <v>1751</v>
      </c>
      <c r="B4" s="1490"/>
      <c r="C4" s="1490"/>
      <c r="D4" s="1490"/>
      <c r="E4" s="1490"/>
      <c r="F4" s="1490"/>
      <c r="G4" s="1490"/>
      <c r="H4" s="1490"/>
      <c r="I4" s="1490"/>
      <c r="J4" s="1490"/>
      <c r="K4" s="1490"/>
      <c r="L4" s="1490"/>
      <c r="M4" s="47"/>
    </row>
    <row r="5" spans="1:19" ht="8.25" customHeight="1" x14ac:dyDescent="0.3">
      <c r="A5" s="803"/>
      <c r="B5" s="803"/>
      <c r="C5" s="803"/>
      <c r="D5" s="803"/>
      <c r="E5" s="803"/>
      <c r="F5" s="803"/>
      <c r="G5" s="803"/>
      <c r="H5" s="803"/>
      <c r="I5" s="803"/>
      <c r="J5" s="803"/>
      <c r="K5" s="803"/>
      <c r="L5" s="803"/>
      <c r="M5" s="47"/>
    </row>
    <row r="6" spans="1:19" ht="17.399999999999999" x14ac:dyDescent="0.3">
      <c r="A6" s="1490" t="s">
        <v>1757</v>
      </c>
      <c r="B6" s="1490"/>
      <c r="C6" s="1490"/>
      <c r="D6" s="1490"/>
      <c r="E6" s="1490"/>
      <c r="F6" s="1490"/>
      <c r="G6" s="1490"/>
      <c r="H6" s="1490"/>
      <c r="I6" s="1490"/>
      <c r="J6" s="1490"/>
      <c r="K6" s="1490"/>
      <c r="L6" s="1490"/>
      <c r="M6" s="47"/>
    </row>
    <row r="7" spans="1:19" x14ac:dyDescent="0.25">
      <c r="M7" s="47"/>
    </row>
    <row r="8" spans="1:19" ht="12.75" customHeight="1" x14ac:dyDescent="0.3">
      <c r="A8" s="798"/>
      <c r="B8" s="798"/>
      <c r="C8" s="798"/>
      <c r="D8" s="798"/>
      <c r="E8" s="798"/>
      <c r="F8" s="798"/>
      <c r="G8" s="798"/>
      <c r="H8" s="798"/>
      <c r="I8" s="798"/>
      <c r="J8" s="798"/>
      <c r="K8" s="798"/>
      <c r="L8" s="798"/>
      <c r="N8" s="798"/>
    </row>
    <row r="9" spans="1:19" s="256" customFormat="1" ht="15.6" x14ac:dyDescent="0.3">
      <c r="B9" s="1493" t="s">
        <v>1758</v>
      </c>
      <c r="C9" s="1460"/>
      <c r="D9" s="1460"/>
      <c r="E9" s="1494"/>
      <c r="G9" s="1493" t="s">
        <v>1754</v>
      </c>
      <c r="H9" s="1460"/>
      <c r="I9" s="1494"/>
      <c r="J9" s="806"/>
      <c r="K9" s="1493" t="s">
        <v>1755</v>
      </c>
      <c r="L9" s="1494"/>
      <c r="M9" s="572"/>
      <c r="N9" s="802"/>
      <c r="P9" s="28"/>
      <c r="R9" s="28"/>
    </row>
    <row r="10" spans="1:19" ht="15.6" x14ac:dyDescent="0.3">
      <c r="A10" s="28" t="s">
        <v>735</v>
      </c>
      <c r="B10" s="805" t="s">
        <v>369</v>
      </c>
      <c r="C10" s="801" t="s">
        <v>1752</v>
      </c>
      <c r="D10" s="801" t="s">
        <v>1759</v>
      </c>
      <c r="E10" s="804" t="s">
        <v>1760</v>
      </c>
      <c r="F10" s="28"/>
      <c r="G10" s="853" t="s">
        <v>1752</v>
      </c>
      <c r="H10" s="850" t="s">
        <v>1753</v>
      </c>
      <c r="I10" s="854" t="s">
        <v>1760</v>
      </c>
      <c r="J10" s="799"/>
      <c r="K10" s="853" t="s">
        <v>1756</v>
      </c>
      <c r="L10" s="854" t="s">
        <v>1760</v>
      </c>
    </row>
    <row r="11" spans="1:19" ht="4.5" customHeight="1" thickBot="1" x14ac:dyDescent="0.3">
      <c r="A11" s="24"/>
      <c r="B11" s="807"/>
      <c r="C11" s="24"/>
      <c r="D11" s="24"/>
      <c r="E11" s="808"/>
      <c r="F11" s="24"/>
      <c r="G11" s="807"/>
      <c r="H11" s="24"/>
      <c r="I11" s="808"/>
      <c r="J11" s="24"/>
      <c r="K11" s="807"/>
      <c r="L11" s="808"/>
    </row>
    <row r="12" spans="1:19" ht="4.5" customHeight="1" x14ac:dyDescent="0.25">
      <c r="A12" s="35"/>
      <c r="B12" s="528"/>
      <c r="C12" s="35"/>
      <c r="D12" s="35"/>
      <c r="E12" s="554"/>
      <c r="F12" s="35"/>
      <c r="G12" s="528"/>
      <c r="H12" s="35"/>
      <c r="I12" s="554"/>
      <c r="J12" s="35"/>
      <c r="K12" s="528"/>
      <c r="L12" s="554"/>
    </row>
    <row r="13" spans="1:19" s="159" customFormat="1" ht="14.25" customHeight="1" x14ac:dyDescent="0.25">
      <c r="A13" s="168" t="s">
        <v>131</v>
      </c>
      <c r="B13" s="809">
        <v>9.9</v>
      </c>
      <c r="C13" s="289">
        <v>8.4</v>
      </c>
      <c r="D13" s="289">
        <v>10.4</v>
      </c>
      <c r="E13" s="810">
        <v>9.6999999999999993</v>
      </c>
      <c r="F13" s="289"/>
      <c r="G13" s="809">
        <v>8.1999999999999993</v>
      </c>
      <c r="H13" s="289">
        <v>5.8</v>
      </c>
      <c r="I13" s="810">
        <v>2.7</v>
      </c>
      <c r="J13" s="181"/>
      <c r="K13" s="809">
        <v>32.9</v>
      </c>
      <c r="L13" s="810">
        <v>27.5</v>
      </c>
      <c r="M13"/>
      <c r="O13" s="1"/>
      <c r="P13" s="1"/>
      <c r="Q13" s="1"/>
      <c r="R13"/>
      <c r="S13"/>
    </row>
    <row r="14" spans="1:19" ht="13.8" x14ac:dyDescent="0.25">
      <c r="A14" s="26" t="s">
        <v>1039</v>
      </c>
      <c r="B14" s="811">
        <v>6.7</v>
      </c>
      <c r="C14" s="516">
        <v>9.1</v>
      </c>
      <c r="D14" s="516">
        <v>7.5</v>
      </c>
      <c r="E14" s="580">
        <v>2.5</v>
      </c>
      <c r="F14" s="133"/>
      <c r="G14" s="809">
        <v>8.6999999999999993</v>
      </c>
      <c r="H14" s="516">
        <v>4.5</v>
      </c>
      <c r="I14" s="580" t="s">
        <v>863</v>
      </c>
      <c r="J14" s="181"/>
      <c r="K14" s="809">
        <v>25.4</v>
      </c>
      <c r="L14" s="580">
        <v>9.1999999999999993</v>
      </c>
      <c r="O14" s="1"/>
      <c r="P14" s="1"/>
      <c r="Q14" s="1"/>
    </row>
    <row r="15" spans="1:19" ht="13.8" x14ac:dyDescent="0.25">
      <c r="A15" s="26" t="s">
        <v>736</v>
      </c>
      <c r="B15" s="811">
        <v>7.5</v>
      </c>
      <c r="C15" s="516" t="s">
        <v>863</v>
      </c>
      <c r="D15" s="516">
        <v>8.5</v>
      </c>
      <c r="E15" s="580">
        <v>3.1</v>
      </c>
      <c r="F15" s="133"/>
      <c r="G15" s="811" t="s">
        <v>863</v>
      </c>
      <c r="H15" s="516">
        <v>3.3</v>
      </c>
      <c r="I15" s="580" t="s">
        <v>863</v>
      </c>
      <c r="J15" s="181"/>
      <c r="K15" s="809">
        <v>34</v>
      </c>
      <c r="L15" s="810">
        <v>11.3</v>
      </c>
      <c r="O15" s="1"/>
      <c r="P15" s="1"/>
      <c r="Q15" s="1"/>
    </row>
    <row r="16" spans="1:19" ht="13.8" x14ac:dyDescent="0.25">
      <c r="A16" s="26" t="s">
        <v>1040</v>
      </c>
      <c r="B16" s="811">
        <v>9.5</v>
      </c>
      <c r="C16" s="516">
        <v>8.6999999999999993</v>
      </c>
      <c r="D16" s="516">
        <v>10.8</v>
      </c>
      <c r="E16" s="580">
        <v>6.3</v>
      </c>
      <c r="F16" s="133"/>
      <c r="G16" s="809">
        <v>8.6</v>
      </c>
      <c r="H16" s="516">
        <v>5.4</v>
      </c>
      <c r="I16" s="580" t="s">
        <v>863</v>
      </c>
      <c r="J16" s="133"/>
      <c r="K16" s="809">
        <v>33.6</v>
      </c>
      <c r="L16" s="810">
        <v>18.8</v>
      </c>
      <c r="O16" s="1"/>
      <c r="P16" s="1"/>
      <c r="Q16" s="1"/>
    </row>
    <row r="17" spans="1:19" ht="13.8" x14ac:dyDescent="0.25">
      <c r="A17" s="26" t="s">
        <v>1041</v>
      </c>
      <c r="B17" s="811">
        <v>7.1</v>
      </c>
      <c r="C17" s="516">
        <v>8.1</v>
      </c>
      <c r="D17" s="516">
        <v>7.2</v>
      </c>
      <c r="E17" s="580">
        <v>5.9</v>
      </c>
      <c r="F17" s="133"/>
      <c r="G17" s="809">
        <v>7.1</v>
      </c>
      <c r="H17" s="516">
        <v>4.0999999999999996</v>
      </c>
      <c r="I17" s="580" t="s">
        <v>863</v>
      </c>
      <c r="J17" s="181"/>
      <c r="K17" s="809">
        <v>25.9</v>
      </c>
      <c r="L17" s="810">
        <v>18.600000000000001</v>
      </c>
      <c r="O17" s="1"/>
      <c r="P17" s="1"/>
      <c r="Q17" s="1"/>
    </row>
    <row r="18" spans="1:19" ht="13.8" x14ac:dyDescent="0.25">
      <c r="A18" s="26" t="s">
        <v>1042</v>
      </c>
      <c r="B18" s="811">
        <v>11.3</v>
      </c>
      <c r="C18" s="516">
        <v>6.9</v>
      </c>
      <c r="D18" s="516">
        <v>11.3</v>
      </c>
      <c r="E18" s="580">
        <v>15.5</v>
      </c>
      <c r="F18" s="133"/>
      <c r="G18" s="809">
        <v>6.9</v>
      </c>
      <c r="H18" s="516">
        <v>5.8</v>
      </c>
      <c r="I18" s="810">
        <v>3.1</v>
      </c>
      <c r="J18" s="181"/>
      <c r="K18" s="809">
        <v>34.799999999999997</v>
      </c>
      <c r="L18" s="810">
        <v>39.700000000000003</v>
      </c>
      <c r="O18" s="1"/>
      <c r="P18" s="1"/>
      <c r="Q18" s="1"/>
    </row>
    <row r="19" spans="1:19" ht="13.8" x14ac:dyDescent="0.25">
      <c r="A19" s="26" t="s">
        <v>1043</v>
      </c>
      <c r="B19" s="811">
        <v>10.4</v>
      </c>
      <c r="C19" s="516">
        <v>10.8</v>
      </c>
      <c r="D19" s="516">
        <v>10.6</v>
      </c>
      <c r="E19" s="580">
        <v>9.5</v>
      </c>
      <c r="F19" s="133"/>
      <c r="G19" s="809">
        <v>10.8</v>
      </c>
      <c r="H19" s="516">
        <v>6.6</v>
      </c>
      <c r="I19" s="810">
        <v>3.6</v>
      </c>
      <c r="J19" s="181"/>
      <c r="K19" s="809">
        <v>33.1</v>
      </c>
      <c r="L19" s="810">
        <v>25.6</v>
      </c>
      <c r="O19" s="1"/>
      <c r="P19" s="1"/>
      <c r="Q19" s="1"/>
    </row>
    <row r="20" spans="1:19" ht="13.8" x14ac:dyDescent="0.25">
      <c r="A20" s="26" t="s">
        <v>1044</v>
      </c>
      <c r="B20" s="811">
        <v>12.7</v>
      </c>
      <c r="C20" s="516">
        <v>17</v>
      </c>
      <c r="D20" s="516">
        <v>12.1</v>
      </c>
      <c r="E20" s="580">
        <v>8.9</v>
      </c>
      <c r="F20" s="133"/>
      <c r="G20" s="809">
        <v>17</v>
      </c>
      <c r="H20" s="516">
        <v>8.1</v>
      </c>
      <c r="I20" s="810" t="s">
        <v>863</v>
      </c>
      <c r="J20" s="181"/>
      <c r="K20" s="809">
        <v>32.299999999999997</v>
      </c>
      <c r="L20" s="810">
        <v>26.2</v>
      </c>
      <c r="O20" s="1"/>
      <c r="P20" s="1"/>
      <c r="Q20" s="1"/>
    </row>
    <row r="21" spans="1:19" s="26" customFormat="1" ht="13.8" x14ac:dyDescent="0.25">
      <c r="A21" s="26" t="s">
        <v>1045</v>
      </c>
      <c r="B21" s="811">
        <v>9.9</v>
      </c>
      <c r="C21" s="516">
        <v>10.4</v>
      </c>
      <c r="D21" s="516">
        <v>11.5</v>
      </c>
      <c r="E21" s="580">
        <v>3.2</v>
      </c>
      <c r="F21" s="133"/>
      <c r="G21" s="809">
        <v>9.8000000000000007</v>
      </c>
      <c r="H21" s="516">
        <v>6.2</v>
      </c>
      <c r="I21" s="580" t="s">
        <v>863</v>
      </c>
      <c r="J21" s="181"/>
      <c r="K21" s="809">
        <v>34.9</v>
      </c>
      <c r="L21" s="810">
        <v>9.6</v>
      </c>
      <c r="M21"/>
      <c r="O21" s="1"/>
      <c r="P21" s="1"/>
      <c r="Q21" s="1"/>
      <c r="R21"/>
      <c r="S21"/>
    </row>
    <row r="22" spans="1:19" s="26" customFormat="1" ht="13.8" x14ac:dyDescent="0.25">
      <c r="A22" s="26" t="s">
        <v>1046</v>
      </c>
      <c r="B22" s="811">
        <v>6.7</v>
      </c>
      <c r="C22" s="516">
        <v>4.3</v>
      </c>
      <c r="D22" s="516">
        <v>8</v>
      </c>
      <c r="E22" s="580">
        <v>4.0999999999999996</v>
      </c>
      <c r="F22" s="133"/>
      <c r="G22" s="809">
        <v>4.0999999999999996</v>
      </c>
      <c r="H22" s="516">
        <v>4</v>
      </c>
      <c r="I22" s="580" t="s">
        <v>863</v>
      </c>
      <c r="J22" s="181"/>
      <c r="K22" s="809">
        <v>26.8</v>
      </c>
      <c r="L22" s="810">
        <v>13.6</v>
      </c>
      <c r="M22"/>
      <c r="O22" s="1"/>
      <c r="P22" s="1"/>
      <c r="Q22" s="1"/>
      <c r="R22"/>
      <c r="S22"/>
    </row>
    <row r="23" spans="1:19" s="26" customFormat="1" ht="13.8" x14ac:dyDescent="0.25">
      <c r="A23" s="26" t="s">
        <v>1047</v>
      </c>
      <c r="B23" s="811">
        <v>8.9</v>
      </c>
      <c r="C23" s="516">
        <v>4</v>
      </c>
      <c r="D23" s="516">
        <v>10.7</v>
      </c>
      <c r="E23" s="580">
        <v>7.6</v>
      </c>
      <c r="F23" s="133"/>
      <c r="G23" s="809">
        <v>3.8</v>
      </c>
      <c r="H23" s="516">
        <v>4.7</v>
      </c>
      <c r="I23" s="810" t="s">
        <v>863</v>
      </c>
      <c r="J23" s="181"/>
      <c r="K23" s="809">
        <v>35.299999999999997</v>
      </c>
      <c r="L23" s="810">
        <v>23</v>
      </c>
      <c r="M23"/>
      <c r="O23" s="1"/>
      <c r="P23" s="1"/>
      <c r="Q23" s="1"/>
      <c r="R23"/>
      <c r="S23"/>
    </row>
    <row r="24" spans="1:19" s="26" customFormat="1" ht="12.75" customHeight="1" x14ac:dyDescent="0.25">
      <c r="B24" s="516"/>
      <c r="C24" s="516"/>
      <c r="D24" s="516"/>
      <c r="E24" s="516"/>
      <c r="F24" s="133"/>
      <c r="G24" s="289"/>
      <c r="H24" s="289"/>
      <c r="I24" s="516"/>
      <c r="J24" s="181"/>
      <c r="K24" s="289"/>
      <c r="L24" s="289"/>
      <c r="M24"/>
      <c r="N24" s="1"/>
      <c r="O24" s="1"/>
      <c r="P24" s="1"/>
      <c r="Q24" s="1"/>
      <c r="R24"/>
      <c r="S24"/>
    </row>
    <row r="25" spans="1:19" ht="18" customHeight="1" x14ac:dyDescent="0.3">
      <c r="A25" s="1490" t="s">
        <v>1763</v>
      </c>
      <c r="B25" s="1490"/>
      <c r="C25" s="1490"/>
      <c r="D25" s="1490"/>
      <c r="E25" s="1490"/>
      <c r="F25" s="1490"/>
      <c r="G25" s="1490"/>
      <c r="H25" s="1490"/>
      <c r="I25" s="1490"/>
      <c r="J25" s="1490"/>
      <c r="K25" s="1490"/>
      <c r="L25" s="1490"/>
    </row>
    <row r="26" spans="1:19" ht="12.75" customHeight="1" x14ac:dyDescent="0.25"/>
    <row r="27" spans="1:19" ht="15.6" x14ac:dyDescent="0.3">
      <c r="A27" s="256"/>
      <c r="B27" s="1493" t="s">
        <v>1758</v>
      </c>
      <c r="C27" s="1460"/>
      <c r="D27" s="1460"/>
      <c r="E27" s="1494"/>
      <c r="F27" s="256"/>
      <c r="G27" s="1493" t="s">
        <v>1754</v>
      </c>
      <c r="H27" s="1460"/>
      <c r="I27" s="1494"/>
      <c r="J27" s="806"/>
      <c r="K27" s="1493" t="s">
        <v>1755</v>
      </c>
      <c r="L27" s="1494"/>
    </row>
    <row r="28" spans="1:19" ht="15.6" x14ac:dyDescent="0.3">
      <c r="A28" s="28" t="s">
        <v>735</v>
      </c>
      <c r="B28" s="805" t="s">
        <v>369</v>
      </c>
      <c r="C28" s="801" t="s">
        <v>1752</v>
      </c>
      <c r="D28" s="801" t="s">
        <v>1759</v>
      </c>
      <c r="E28" s="804" t="s">
        <v>1760</v>
      </c>
      <c r="F28" s="28"/>
      <c r="G28" s="853" t="s">
        <v>1752</v>
      </c>
      <c r="H28" s="850" t="s">
        <v>1753</v>
      </c>
      <c r="I28" s="854" t="s">
        <v>1760</v>
      </c>
      <c r="J28" s="799"/>
      <c r="K28" s="853" t="s">
        <v>1756</v>
      </c>
      <c r="L28" s="854" t="s">
        <v>1760</v>
      </c>
    </row>
    <row r="29" spans="1:19" ht="4.5" customHeight="1" thickBot="1" x14ac:dyDescent="0.3">
      <c r="A29" s="24"/>
      <c r="B29" s="807"/>
      <c r="C29" s="24"/>
      <c r="D29" s="24"/>
      <c r="E29" s="808"/>
      <c r="F29" s="24"/>
      <c r="G29" s="807"/>
      <c r="H29" s="24"/>
      <c r="I29" s="808"/>
      <c r="J29" s="24"/>
      <c r="K29" s="807"/>
      <c r="L29" s="808"/>
    </row>
    <row r="30" spans="1:19" ht="4.5" customHeight="1" x14ac:dyDescent="0.25">
      <c r="A30" s="35"/>
      <c r="B30" s="528"/>
      <c r="C30" s="35"/>
      <c r="D30" s="35"/>
      <c r="E30" s="554"/>
      <c r="F30" s="35"/>
      <c r="G30" s="528"/>
      <c r="H30" s="35"/>
      <c r="I30" s="554"/>
      <c r="J30" s="35"/>
      <c r="K30" s="528"/>
      <c r="L30" s="554"/>
    </row>
    <row r="31" spans="1:19" ht="14.25" customHeight="1" x14ac:dyDescent="0.25">
      <c r="A31" s="168" t="s">
        <v>131</v>
      </c>
      <c r="B31" s="809">
        <v>12.1</v>
      </c>
      <c r="C31" s="289">
        <v>11.4</v>
      </c>
      <c r="D31" s="289">
        <v>11.4</v>
      </c>
      <c r="E31" s="810">
        <v>15.2</v>
      </c>
      <c r="F31" s="289"/>
      <c r="G31" s="809">
        <v>11.4</v>
      </c>
      <c r="H31" s="289">
        <v>8.1</v>
      </c>
      <c r="I31" s="810">
        <v>8.1999999999999993</v>
      </c>
      <c r="J31" s="181"/>
      <c r="K31" s="809">
        <v>27.1</v>
      </c>
      <c r="L31" s="810">
        <v>32.799999999999997</v>
      </c>
    </row>
    <row r="32" spans="1:19" ht="14.25" customHeight="1" x14ac:dyDescent="0.25">
      <c r="A32" s="26" t="s">
        <v>1039</v>
      </c>
      <c r="B32" s="811">
        <v>14.7</v>
      </c>
      <c r="C32" s="516">
        <v>13.1</v>
      </c>
      <c r="D32" s="516">
        <v>10.7</v>
      </c>
      <c r="E32" s="580">
        <v>27.3</v>
      </c>
      <c r="F32" s="133"/>
      <c r="G32" s="809">
        <v>13.2</v>
      </c>
      <c r="H32" s="516">
        <v>8.8000000000000007</v>
      </c>
      <c r="I32" s="580">
        <v>22.6</v>
      </c>
      <c r="J32" s="181"/>
      <c r="K32" s="809">
        <v>21.3</v>
      </c>
      <c r="L32" s="580">
        <v>43</v>
      </c>
    </row>
    <row r="33" spans="1:12" ht="13.8" x14ac:dyDescent="0.25">
      <c r="A33" s="26" t="s">
        <v>736</v>
      </c>
      <c r="B33" s="811">
        <v>14.4</v>
      </c>
      <c r="C33" s="516">
        <v>18.600000000000001</v>
      </c>
      <c r="D33" s="516">
        <v>12.3</v>
      </c>
      <c r="E33" s="580">
        <v>16.600000000000001</v>
      </c>
      <c r="F33" s="133"/>
      <c r="G33" s="809">
        <v>18.600000000000001</v>
      </c>
      <c r="H33" s="516">
        <v>8.4</v>
      </c>
      <c r="I33" s="810">
        <v>12.5</v>
      </c>
      <c r="J33" s="181"/>
      <c r="K33" s="809">
        <v>31.6</v>
      </c>
      <c r="L33" s="810">
        <v>30.5</v>
      </c>
    </row>
    <row r="34" spans="1:12" ht="13.8" x14ac:dyDescent="0.25">
      <c r="A34" s="26" t="s">
        <v>1040</v>
      </c>
      <c r="B34" s="811">
        <v>15.7</v>
      </c>
      <c r="C34" s="516">
        <v>16.899999999999999</v>
      </c>
      <c r="D34" s="516">
        <v>13.9</v>
      </c>
      <c r="E34" s="580">
        <v>20</v>
      </c>
      <c r="F34" s="133"/>
      <c r="G34" s="809">
        <v>16.899999999999999</v>
      </c>
      <c r="H34" s="516">
        <v>10.199999999999999</v>
      </c>
      <c r="I34" s="810">
        <v>11.7</v>
      </c>
      <c r="J34" s="181"/>
      <c r="K34" s="809">
        <v>29.5</v>
      </c>
      <c r="L34" s="810">
        <v>40.5</v>
      </c>
    </row>
    <row r="35" spans="1:12" ht="13.8" x14ac:dyDescent="0.25">
      <c r="A35" s="26" t="s">
        <v>1041</v>
      </c>
      <c r="B35" s="811">
        <v>14.9</v>
      </c>
      <c r="C35" s="516">
        <v>18.2</v>
      </c>
      <c r="D35" s="516">
        <v>12.2</v>
      </c>
      <c r="E35" s="580">
        <v>19.899999999999999</v>
      </c>
      <c r="F35" s="133"/>
      <c r="G35" s="809">
        <v>18</v>
      </c>
      <c r="H35" s="516">
        <v>9.1</v>
      </c>
      <c r="I35" s="810">
        <v>11.3</v>
      </c>
      <c r="J35" s="181"/>
      <c r="K35" s="809">
        <v>29.5</v>
      </c>
      <c r="L35" s="810">
        <v>40.200000000000003</v>
      </c>
    </row>
    <row r="36" spans="1:12" ht="13.8" x14ac:dyDescent="0.25">
      <c r="A36" s="26" t="s">
        <v>1042</v>
      </c>
      <c r="B36" s="811">
        <v>13.5</v>
      </c>
      <c r="C36" s="516">
        <v>8.4</v>
      </c>
      <c r="D36" s="516">
        <v>12</v>
      </c>
      <c r="E36" s="580">
        <v>22.9</v>
      </c>
      <c r="F36" s="133"/>
      <c r="G36" s="809">
        <v>8.4</v>
      </c>
      <c r="H36" s="516">
        <v>7.4</v>
      </c>
      <c r="I36" s="810">
        <v>12.1</v>
      </c>
      <c r="J36" s="181"/>
      <c r="K36" s="809">
        <v>31.6</v>
      </c>
      <c r="L36" s="810">
        <v>43.8</v>
      </c>
    </row>
    <row r="37" spans="1:12" ht="13.8" x14ac:dyDescent="0.25">
      <c r="A37" s="26" t="s">
        <v>1043</v>
      </c>
      <c r="B37" s="811">
        <v>12.3</v>
      </c>
      <c r="C37" s="516">
        <v>13.8</v>
      </c>
      <c r="D37" s="516">
        <v>11.6</v>
      </c>
      <c r="E37" s="580">
        <v>13.1</v>
      </c>
      <c r="F37" s="133"/>
      <c r="G37" s="809">
        <v>13.8</v>
      </c>
      <c r="H37" s="516">
        <v>8.9</v>
      </c>
      <c r="I37" s="810">
        <v>7.3</v>
      </c>
      <c r="J37" s="181"/>
      <c r="K37" s="809">
        <v>26.5</v>
      </c>
      <c r="L37" s="810">
        <v>29.2</v>
      </c>
    </row>
    <row r="38" spans="1:12" ht="13.8" x14ac:dyDescent="0.25">
      <c r="A38" s="26" t="s">
        <v>1044</v>
      </c>
      <c r="B38" s="811">
        <v>15.3</v>
      </c>
      <c r="C38" s="516">
        <v>20.5</v>
      </c>
      <c r="D38" s="516">
        <v>13.5</v>
      </c>
      <c r="E38" s="580">
        <v>15.6</v>
      </c>
      <c r="F38" s="133"/>
      <c r="G38" s="809">
        <v>20.5</v>
      </c>
      <c r="H38" s="516">
        <v>10.7</v>
      </c>
      <c r="I38" s="810">
        <v>7.1</v>
      </c>
      <c r="J38" s="181"/>
      <c r="K38" s="809">
        <v>27.3</v>
      </c>
      <c r="L38" s="810">
        <v>37.4</v>
      </c>
    </row>
    <row r="39" spans="1:12" ht="13.8" x14ac:dyDescent="0.25">
      <c r="A39" s="26" t="s">
        <v>1045</v>
      </c>
      <c r="B39" s="811">
        <v>13.5</v>
      </c>
      <c r="C39" s="516">
        <v>12.9</v>
      </c>
      <c r="D39" s="516">
        <v>13.4</v>
      </c>
      <c r="E39" s="580">
        <v>14.7</v>
      </c>
      <c r="F39" s="133"/>
      <c r="G39" s="809">
        <v>12.6</v>
      </c>
      <c r="H39" s="516">
        <v>9.5</v>
      </c>
      <c r="I39" s="810">
        <v>9.6</v>
      </c>
      <c r="J39" s="181"/>
      <c r="K39" s="809">
        <v>30.5</v>
      </c>
      <c r="L39" s="810">
        <v>28.8</v>
      </c>
    </row>
    <row r="40" spans="1:12" ht="13.8" x14ac:dyDescent="0.25">
      <c r="A40" s="26" t="s">
        <v>1046</v>
      </c>
      <c r="B40" s="811">
        <v>7.1</v>
      </c>
      <c r="C40" s="516">
        <v>7.2</v>
      </c>
      <c r="D40" s="516">
        <v>7.8</v>
      </c>
      <c r="E40" s="580">
        <v>3.6</v>
      </c>
      <c r="F40" s="133"/>
      <c r="G40" s="809">
        <v>7.3</v>
      </c>
      <c r="H40" s="516">
        <v>5.7</v>
      </c>
      <c r="I40" s="810">
        <v>2.8</v>
      </c>
      <c r="J40" s="181"/>
      <c r="K40" s="809">
        <v>17.100000000000001</v>
      </c>
      <c r="L40" s="810">
        <v>5.9</v>
      </c>
    </row>
    <row r="41" spans="1:12" ht="13.8" x14ac:dyDescent="0.25">
      <c r="A41" s="26" t="s">
        <v>1047</v>
      </c>
      <c r="B41" s="811">
        <v>10.8</v>
      </c>
      <c r="C41" s="516">
        <v>8.1</v>
      </c>
      <c r="D41" s="516">
        <v>11.3</v>
      </c>
      <c r="E41" s="580">
        <v>11.3</v>
      </c>
      <c r="F41" s="133"/>
      <c r="G41" s="809">
        <v>8.1</v>
      </c>
      <c r="H41" s="516">
        <v>7.2</v>
      </c>
      <c r="I41" s="810">
        <v>5</v>
      </c>
      <c r="J41" s="181"/>
      <c r="K41" s="809">
        <v>28.2</v>
      </c>
      <c r="L41" s="810">
        <v>28.7</v>
      </c>
    </row>
    <row r="43" spans="1:12" ht="18" customHeight="1" x14ac:dyDescent="0.3">
      <c r="A43" s="1490" t="s">
        <v>2460</v>
      </c>
      <c r="B43" s="1490"/>
      <c r="C43" s="1490"/>
      <c r="D43" s="1490"/>
      <c r="E43" s="1490"/>
      <c r="F43" s="1490"/>
      <c r="G43" s="1490"/>
      <c r="H43" s="1490"/>
      <c r="I43" s="1490"/>
      <c r="J43" s="1490"/>
      <c r="K43" s="1490"/>
      <c r="L43" s="1490"/>
    </row>
    <row r="44" spans="1:12" ht="12.75" customHeight="1" x14ac:dyDescent="0.25"/>
    <row r="45" spans="1:12" ht="15.6" x14ac:dyDescent="0.3">
      <c r="A45" s="256"/>
      <c r="B45" s="1493" t="s">
        <v>1758</v>
      </c>
      <c r="C45" s="1460"/>
      <c r="D45" s="1460"/>
      <c r="E45" s="1494"/>
      <c r="F45" s="256"/>
      <c r="G45" s="1493" t="s">
        <v>1754</v>
      </c>
      <c r="H45" s="1460"/>
      <c r="I45" s="1494"/>
      <c r="J45" s="806"/>
      <c r="K45" s="1493" t="s">
        <v>1755</v>
      </c>
      <c r="L45" s="1494"/>
    </row>
    <row r="46" spans="1:12" ht="15.6" x14ac:dyDescent="0.3">
      <c r="A46" s="28" t="s">
        <v>735</v>
      </c>
      <c r="B46" s="805" t="s">
        <v>369</v>
      </c>
      <c r="C46" s="801" t="s">
        <v>1752</v>
      </c>
      <c r="D46" s="801" t="s">
        <v>1759</v>
      </c>
      <c r="E46" s="804" t="s">
        <v>1760</v>
      </c>
      <c r="F46" s="28"/>
      <c r="G46" s="853" t="s">
        <v>1752</v>
      </c>
      <c r="H46" s="850" t="s">
        <v>1753</v>
      </c>
      <c r="I46" s="854" t="s">
        <v>1760</v>
      </c>
      <c r="J46" s="799"/>
      <c r="K46" s="853" t="s">
        <v>1756</v>
      </c>
      <c r="L46" s="854" t="s">
        <v>1760</v>
      </c>
    </row>
    <row r="47" spans="1:12" ht="4.5" customHeight="1" thickBot="1" x14ac:dyDescent="0.3">
      <c r="A47" s="24"/>
      <c r="B47" s="807"/>
      <c r="C47" s="24"/>
      <c r="D47" s="24"/>
      <c r="E47" s="808"/>
      <c r="F47" s="24"/>
      <c r="G47" s="807"/>
      <c r="H47" s="24"/>
      <c r="I47" s="808"/>
      <c r="J47" s="24"/>
      <c r="K47" s="807"/>
      <c r="L47" s="808"/>
    </row>
    <row r="48" spans="1:12" ht="4.5" customHeight="1" x14ac:dyDescent="0.25">
      <c r="A48" s="35"/>
      <c r="B48" s="528"/>
      <c r="C48" s="35"/>
      <c r="D48" s="35"/>
      <c r="E48" s="554"/>
      <c r="F48" s="35"/>
      <c r="G48" s="528"/>
      <c r="H48" s="35"/>
      <c r="I48" s="554"/>
      <c r="J48" s="35"/>
      <c r="K48" s="528"/>
      <c r="L48" s="554"/>
    </row>
    <row r="49" spans="1:12" ht="14.25" customHeight="1" x14ac:dyDescent="0.25">
      <c r="A49" s="168" t="s">
        <v>131</v>
      </c>
      <c r="B49" s="809">
        <v>10.1</v>
      </c>
      <c r="C49" s="289">
        <v>9.6999999999999993</v>
      </c>
      <c r="D49" s="289">
        <v>11.6</v>
      </c>
      <c r="E49" s="810">
        <v>5.4</v>
      </c>
      <c r="F49" s="289"/>
      <c r="G49" s="809">
        <v>9.6</v>
      </c>
      <c r="H49" s="289">
        <v>7.2</v>
      </c>
      <c r="I49" s="810">
        <v>2.8</v>
      </c>
      <c r="J49" s="181"/>
      <c r="K49" s="809">
        <v>32.9</v>
      </c>
      <c r="L49" s="810">
        <v>11.7</v>
      </c>
    </row>
    <row r="50" spans="1:12" ht="14.25" customHeight="1" x14ac:dyDescent="0.25">
      <c r="A50" s="26" t="s">
        <v>1039</v>
      </c>
      <c r="B50" s="811">
        <v>10.7</v>
      </c>
      <c r="C50" s="516">
        <v>14.6</v>
      </c>
      <c r="D50" s="516">
        <v>11.2</v>
      </c>
      <c r="E50" s="580">
        <v>6</v>
      </c>
      <c r="F50" s="133"/>
      <c r="G50" s="809">
        <v>14.2</v>
      </c>
      <c r="H50" s="516">
        <v>7.8</v>
      </c>
      <c r="I50" s="580">
        <v>3.8</v>
      </c>
      <c r="J50" s="181"/>
      <c r="K50" s="809">
        <v>31.3</v>
      </c>
      <c r="L50" s="580">
        <v>13.4</v>
      </c>
    </row>
    <row r="51" spans="1:12" ht="13.8" x14ac:dyDescent="0.25">
      <c r="A51" s="26" t="s">
        <v>736</v>
      </c>
      <c r="B51" s="811">
        <v>10.9</v>
      </c>
      <c r="C51" s="516">
        <v>13.7</v>
      </c>
      <c r="D51" s="516">
        <v>11.4</v>
      </c>
      <c r="E51" s="580">
        <v>6.4</v>
      </c>
      <c r="F51" s="133"/>
      <c r="G51" s="809">
        <v>13.7</v>
      </c>
      <c r="H51" s="516">
        <v>6.3</v>
      </c>
      <c r="I51" s="810" t="s">
        <v>863</v>
      </c>
      <c r="J51" s="181"/>
      <c r="K51" s="809">
        <v>36.5</v>
      </c>
      <c r="L51" s="810">
        <v>12.8</v>
      </c>
    </row>
    <row r="52" spans="1:12" ht="13.8" x14ac:dyDescent="0.25">
      <c r="A52" s="26" t="s">
        <v>1040</v>
      </c>
      <c r="B52" s="811">
        <v>12.1</v>
      </c>
      <c r="C52" s="516">
        <v>11.7</v>
      </c>
      <c r="D52" s="516">
        <v>13.7</v>
      </c>
      <c r="E52" s="580">
        <v>7.8</v>
      </c>
      <c r="F52" s="133"/>
      <c r="G52" s="809">
        <v>11.6</v>
      </c>
      <c r="H52" s="516">
        <v>8</v>
      </c>
      <c r="I52" s="810">
        <v>4.0999999999999996</v>
      </c>
      <c r="J52" s="181"/>
      <c r="K52" s="809">
        <v>37.299999999999997</v>
      </c>
      <c r="L52" s="810">
        <v>17</v>
      </c>
    </row>
    <row r="53" spans="1:12" ht="13.8" x14ac:dyDescent="0.25">
      <c r="A53" s="26" t="s">
        <v>1041</v>
      </c>
      <c r="B53" s="811">
        <v>9.4</v>
      </c>
      <c r="C53" s="516">
        <v>12.4</v>
      </c>
      <c r="D53" s="516">
        <v>9.9</v>
      </c>
      <c r="E53" s="580">
        <v>5.6</v>
      </c>
      <c r="F53" s="133"/>
      <c r="G53" s="809">
        <v>11.5</v>
      </c>
      <c r="H53" s="516">
        <v>6.4</v>
      </c>
      <c r="I53" s="810" t="s">
        <v>863</v>
      </c>
      <c r="J53" s="181"/>
      <c r="K53" s="809">
        <v>30.6</v>
      </c>
      <c r="L53" s="810">
        <v>16.100000000000001</v>
      </c>
    </row>
    <row r="54" spans="1:12" ht="13.8" x14ac:dyDescent="0.25">
      <c r="A54" s="26" t="s">
        <v>1042</v>
      </c>
      <c r="B54" s="811">
        <v>8.6999999999999993</v>
      </c>
      <c r="C54" s="516">
        <v>6.2</v>
      </c>
      <c r="D54" s="516">
        <v>10.6</v>
      </c>
      <c r="E54" s="580">
        <v>5</v>
      </c>
      <c r="F54" s="133"/>
      <c r="G54" s="809">
        <v>6.2</v>
      </c>
      <c r="H54" s="516">
        <v>5.7</v>
      </c>
      <c r="I54" s="810" t="s">
        <v>863</v>
      </c>
      <c r="J54" s="181"/>
      <c r="K54" s="809">
        <v>31.5</v>
      </c>
      <c r="L54" s="810">
        <v>11</v>
      </c>
    </row>
    <row r="55" spans="1:12" ht="13.8" x14ac:dyDescent="0.25">
      <c r="A55" s="26" t="s">
        <v>1043</v>
      </c>
      <c r="B55" s="811">
        <v>10.9</v>
      </c>
      <c r="C55" s="516">
        <v>12.1</v>
      </c>
      <c r="D55" s="516">
        <v>11.9</v>
      </c>
      <c r="E55" s="580">
        <v>5.6</v>
      </c>
      <c r="F55" s="133"/>
      <c r="G55" s="809">
        <v>12.1</v>
      </c>
      <c r="H55" s="516">
        <v>8.1999999999999993</v>
      </c>
      <c r="I55" s="810">
        <v>3.3</v>
      </c>
      <c r="J55" s="181"/>
      <c r="K55" s="809">
        <v>33.299999999999997</v>
      </c>
      <c r="L55" s="810">
        <v>12</v>
      </c>
    </row>
    <row r="56" spans="1:12" ht="13.8" x14ac:dyDescent="0.25">
      <c r="A56" s="26" t="s">
        <v>1044</v>
      </c>
      <c r="B56" s="811">
        <v>11.4</v>
      </c>
      <c r="C56" s="516">
        <v>14.4</v>
      </c>
      <c r="D56" s="516">
        <v>11.8</v>
      </c>
      <c r="E56" s="580">
        <v>5.4</v>
      </c>
      <c r="F56" s="133"/>
      <c r="G56" s="809">
        <v>14.4</v>
      </c>
      <c r="H56" s="516">
        <v>7.5</v>
      </c>
      <c r="I56" s="810" t="s">
        <v>863</v>
      </c>
      <c r="J56" s="181"/>
      <c r="K56" s="809">
        <v>33.700000000000003</v>
      </c>
      <c r="L56" s="810">
        <v>14.1</v>
      </c>
    </row>
    <row r="57" spans="1:12" ht="13.8" x14ac:dyDescent="0.25">
      <c r="A57" s="26" t="s">
        <v>1045</v>
      </c>
      <c r="B57" s="811">
        <v>12.4</v>
      </c>
      <c r="C57" s="516">
        <v>12.6</v>
      </c>
      <c r="D57" s="516">
        <v>14</v>
      </c>
      <c r="E57" s="580">
        <v>5.9</v>
      </c>
      <c r="F57" s="133"/>
      <c r="G57" s="809">
        <v>12</v>
      </c>
      <c r="H57" s="516">
        <v>8.5</v>
      </c>
      <c r="I57" s="810">
        <v>4.2</v>
      </c>
      <c r="J57" s="181"/>
      <c r="K57" s="809">
        <v>38.200000000000003</v>
      </c>
      <c r="L57" s="810">
        <v>10.6</v>
      </c>
    </row>
    <row r="58" spans="1:12" ht="13.8" x14ac:dyDescent="0.25">
      <c r="A58" s="26" t="s">
        <v>1046</v>
      </c>
      <c r="B58" s="811">
        <v>8.1999999999999993</v>
      </c>
      <c r="C58" s="516">
        <v>7.2</v>
      </c>
      <c r="D58" s="516">
        <v>9.6</v>
      </c>
      <c r="E58" s="580">
        <v>3.3</v>
      </c>
      <c r="F58" s="133"/>
      <c r="G58" s="809">
        <v>6.9</v>
      </c>
      <c r="H58" s="516">
        <v>5.9</v>
      </c>
      <c r="I58" s="810">
        <v>2.5</v>
      </c>
      <c r="J58" s="181"/>
      <c r="K58" s="809">
        <v>26.9</v>
      </c>
      <c r="L58" s="810">
        <v>5.7</v>
      </c>
    </row>
    <row r="59" spans="1:12" ht="13.8" x14ac:dyDescent="0.25">
      <c r="A59" s="26" t="s">
        <v>1047</v>
      </c>
      <c r="B59" s="811">
        <v>10.8</v>
      </c>
      <c r="C59" s="516">
        <v>7.2</v>
      </c>
      <c r="D59" s="516">
        <v>13.3</v>
      </c>
      <c r="E59" s="580">
        <v>5.9</v>
      </c>
      <c r="F59" s="133"/>
      <c r="G59" s="809">
        <v>7</v>
      </c>
      <c r="H59" s="516">
        <v>7.5</v>
      </c>
      <c r="I59" s="810">
        <v>3.1</v>
      </c>
      <c r="J59" s="181"/>
      <c r="K59" s="809">
        <v>37.4</v>
      </c>
      <c r="L59" s="810">
        <v>13.6</v>
      </c>
    </row>
    <row r="60" spans="1:12" ht="13.8" x14ac:dyDescent="0.25">
      <c r="A60" s="26"/>
      <c r="B60" s="516"/>
      <c r="C60" s="516"/>
      <c r="D60" s="516"/>
      <c r="E60" s="516"/>
      <c r="F60" s="133"/>
      <c r="G60" s="289"/>
      <c r="H60" s="289"/>
      <c r="I60" s="516"/>
      <c r="J60" s="181"/>
      <c r="K60" s="289"/>
      <c r="L60" s="289"/>
    </row>
    <row r="61" spans="1:12" ht="13.8" x14ac:dyDescent="0.25">
      <c r="A61" s="26"/>
      <c r="B61" s="516"/>
      <c r="C61" s="516"/>
      <c r="D61" s="516"/>
      <c r="E61" s="516"/>
      <c r="F61" s="133"/>
      <c r="G61" s="289"/>
      <c r="H61" s="289"/>
      <c r="I61" s="516"/>
      <c r="J61" s="181"/>
      <c r="K61" s="289"/>
      <c r="L61" s="289"/>
    </row>
    <row r="62" spans="1:12" s="26" customFormat="1" ht="12.75" customHeight="1" x14ac:dyDescent="0.25">
      <c r="A62" s="26" t="s">
        <v>1761</v>
      </c>
      <c r="J62" s="39"/>
      <c r="K62" s="39"/>
      <c r="L62" s="39"/>
    </row>
    <row r="63" spans="1:12" s="26" customFormat="1" ht="6.75" customHeight="1" x14ac:dyDescent="0.25">
      <c r="J63" s="39"/>
      <c r="K63" s="39"/>
      <c r="L63" s="39"/>
    </row>
    <row r="64" spans="1:12" ht="28.5" customHeight="1" x14ac:dyDescent="0.25">
      <c r="A64" s="1473" t="s">
        <v>2219</v>
      </c>
      <c r="B64" s="1473"/>
      <c r="C64" s="1473"/>
      <c r="D64" s="1473"/>
      <c r="E64" s="1473"/>
      <c r="F64" s="1473"/>
      <c r="G64" s="1473"/>
      <c r="H64" s="1473"/>
      <c r="I64" s="1473"/>
      <c r="J64" s="1473"/>
      <c r="K64" s="1473"/>
      <c r="L64" s="1473"/>
    </row>
    <row r="65" spans="1:12" ht="7.5" customHeight="1" x14ac:dyDescent="0.25">
      <c r="A65" s="26"/>
      <c r="B65" s="159"/>
      <c r="C65" s="159"/>
      <c r="D65" s="159"/>
      <c r="E65" s="159"/>
      <c r="F65" s="159"/>
    </row>
    <row r="66" spans="1:12" ht="28.5" customHeight="1" x14ac:dyDescent="0.25">
      <c r="A66" s="1495" t="s">
        <v>1762</v>
      </c>
      <c r="B66" s="1495"/>
      <c r="C66" s="1495"/>
      <c r="D66" s="1495"/>
      <c r="E66" s="1495"/>
      <c r="F66" s="1495"/>
      <c r="G66" s="1495"/>
      <c r="H66" s="1495"/>
      <c r="I66" s="1495"/>
      <c r="J66" s="1495"/>
      <c r="K66" s="1495"/>
      <c r="L66" s="1495"/>
    </row>
    <row r="67" spans="1:12" ht="6.75" customHeight="1" x14ac:dyDescent="0.25">
      <c r="B67" s="458"/>
      <c r="C67" s="458"/>
      <c r="D67" s="458"/>
      <c r="E67" s="458"/>
      <c r="F67" s="458"/>
    </row>
    <row r="68" spans="1:12" ht="55.5" customHeight="1" x14ac:dyDescent="0.25">
      <c r="A68" s="1491" t="s">
        <v>1926</v>
      </c>
      <c r="B68" s="1492"/>
      <c r="C68" s="1492"/>
      <c r="D68" s="1492"/>
      <c r="E68" s="1492"/>
      <c r="F68" s="1492"/>
      <c r="G68" s="1492"/>
      <c r="H68" s="1492"/>
      <c r="I68" s="1492"/>
      <c r="J68" s="1492"/>
      <c r="K68" s="1492"/>
      <c r="L68" s="1492"/>
    </row>
    <row r="69" spans="1:12" ht="13.8" x14ac:dyDescent="0.25">
      <c r="B69" s="26"/>
      <c r="C69" s="26"/>
      <c r="D69" s="26"/>
      <c r="E69" s="26"/>
      <c r="F69" s="26"/>
    </row>
    <row r="70" spans="1:12" ht="54" customHeight="1" x14ac:dyDescent="0.25">
      <c r="A70" s="1491" t="s">
        <v>1764</v>
      </c>
      <c r="B70" s="1492"/>
      <c r="C70" s="1492"/>
      <c r="D70" s="1492"/>
      <c r="E70" s="1492"/>
      <c r="F70" s="1492"/>
      <c r="G70" s="1492"/>
      <c r="H70" s="1492"/>
      <c r="I70" s="1492"/>
      <c r="J70" s="1492"/>
      <c r="K70" s="1492"/>
      <c r="L70" s="1492"/>
    </row>
    <row r="71" spans="1:12" ht="13.8" x14ac:dyDescent="0.25">
      <c r="B71" s="26"/>
      <c r="C71" s="26"/>
      <c r="D71" s="26"/>
      <c r="E71" s="26"/>
      <c r="F71" s="26"/>
    </row>
    <row r="72" spans="1:12" ht="25.5" customHeight="1" x14ac:dyDescent="0.25">
      <c r="A72" s="1491" t="s">
        <v>1765</v>
      </c>
      <c r="B72" s="1492"/>
      <c r="C72" s="1492"/>
      <c r="D72" s="1492"/>
      <c r="E72" s="1492"/>
      <c r="F72" s="1492"/>
      <c r="G72" s="1492"/>
      <c r="H72" s="1492"/>
      <c r="I72" s="1492"/>
      <c r="J72" s="1492"/>
      <c r="K72" s="1492"/>
      <c r="L72" s="1492"/>
    </row>
  </sheetData>
  <mergeCells count="20">
    <mergeCell ref="A1:L1"/>
    <mergeCell ref="A68:L68"/>
    <mergeCell ref="A64:L64"/>
    <mergeCell ref="G9:I9"/>
    <mergeCell ref="K9:L9"/>
    <mergeCell ref="B9:E9"/>
    <mergeCell ref="A66:L66"/>
    <mergeCell ref="A43:L43"/>
    <mergeCell ref="B45:E45"/>
    <mergeCell ref="G45:I45"/>
    <mergeCell ref="K45:L45"/>
    <mergeCell ref="A25:L25"/>
    <mergeCell ref="B27:E27"/>
    <mergeCell ref="G27:I27"/>
    <mergeCell ref="K27:L27"/>
    <mergeCell ref="A70:L70"/>
    <mergeCell ref="A72:L72"/>
    <mergeCell ref="A4:L4"/>
    <mergeCell ref="A3:L3"/>
    <mergeCell ref="A6:L6"/>
  </mergeCells>
  <hyperlinks>
    <hyperlink ref="A64:L64" r:id="rId1" display="Source: Statistics Canada. Table 11-10-0135-01 Low income statistics by age, sex and economic family type" xr:uid="{00000000-0004-0000-1B00-000000000000}"/>
  </hyperlinks>
  <printOptions horizontalCentered="1"/>
  <pageMargins left="0.74803149606299202" right="0.74803149606299202" top="0.98425196850393704" bottom="0.98425196850393704" header="0.511811023622047" footer="0.511811023622047"/>
  <pageSetup scale="65" firstPageNumber="27" orientation="portrait" useFirstPageNumber="1" r:id="rId2"/>
  <headerFooter alignWithMargins="0"/>
  <drawing r:id="rId3"/>
  <legacyDrawingHF r:id="rId4"/>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13">
    <tabColor rgb="FFFF0000"/>
    <pageSetUpPr fitToPage="1"/>
  </sheetPr>
  <dimension ref="A1:L45"/>
  <sheetViews>
    <sheetView zoomScaleNormal="100" workbookViewId="0">
      <selection sqref="A1:I1"/>
    </sheetView>
  </sheetViews>
  <sheetFormatPr defaultRowHeight="13.2" x14ac:dyDescent="0.25"/>
  <cols>
    <col min="1" max="1" width="40.6640625" customWidth="1"/>
  </cols>
  <sheetData>
    <row r="1" spans="1:12" ht="17.399999999999999" x14ac:dyDescent="0.3">
      <c r="A1" s="1451" t="s">
        <v>739</v>
      </c>
      <c r="B1" s="1451"/>
      <c r="C1" s="1451"/>
      <c r="D1" s="1451"/>
      <c r="E1" s="1451"/>
      <c r="F1" s="1451"/>
      <c r="G1" s="1451"/>
      <c r="H1" s="1451"/>
      <c r="I1" s="1451"/>
      <c r="K1" s="507"/>
      <c r="L1" s="507"/>
    </row>
    <row r="2" spans="1:12" ht="17.399999999999999" x14ac:dyDescent="0.3">
      <c r="A2" s="27"/>
      <c r="B2" s="27"/>
      <c r="C2" s="27"/>
    </row>
    <row r="3" spans="1:12" ht="17.399999999999999" x14ac:dyDescent="0.3">
      <c r="A3" s="1452" t="s">
        <v>2461</v>
      </c>
      <c r="B3" s="1452"/>
      <c r="C3" s="1452"/>
      <c r="D3" s="1452"/>
      <c r="E3" s="1452"/>
      <c r="F3" s="1452"/>
      <c r="G3" s="1452"/>
      <c r="H3" s="1452"/>
      <c r="I3" s="1452"/>
    </row>
    <row r="4" spans="1:12" ht="17.399999999999999" x14ac:dyDescent="0.3">
      <c r="A4" s="1452" t="s">
        <v>440</v>
      </c>
      <c r="B4" s="1452"/>
      <c r="C4" s="1452"/>
      <c r="D4" s="1452"/>
      <c r="E4" s="1452"/>
      <c r="F4" s="1452"/>
      <c r="G4" s="1452"/>
      <c r="H4" s="1452"/>
      <c r="I4" s="1452"/>
    </row>
    <row r="5" spans="1:12" ht="17.399999999999999" x14ac:dyDescent="0.3">
      <c r="A5" s="1452" t="s">
        <v>250</v>
      </c>
      <c r="B5" s="1452"/>
      <c r="C5" s="1452"/>
      <c r="D5" s="1452"/>
      <c r="E5" s="1452"/>
      <c r="F5" s="1452"/>
      <c r="G5" s="1452"/>
      <c r="H5" s="1452"/>
      <c r="I5" s="1452"/>
    </row>
    <row r="6" spans="1:12" ht="12.75" customHeight="1" x14ac:dyDescent="0.3">
      <c r="A6" s="15"/>
      <c r="B6" s="15"/>
      <c r="C6" s="15"/>
      <c r="D6" s="15"/>
      <c r="E6" s="15"/>
      <c r="F6" s="15"/>
      <c r="G6" s="15"/>
      <c r="H6" s="15"/>
      <c r="I6" s="15"/>
    </row>
    <row r="8" spans="1:12" s="28" customFormat="1" ht="15.6" x14ac:dyDescent="0.3">
      <c r="A8" s="28" t="s">
        <v>949</v>
      </c>
      <c r="B8" s="37">
        <v>2011</v>
      </c>
      <c r="C8" s="37">
        <v>2012</v>
      </c>
      <c r="D8" s="37">
        <v>2013</v>
      </c>
      <c r="E8" s="37">
        <v>2014</v>
      </c>
      <c r="F8" s="37">
        <v>2015</v>
      </c>
      <c r="G8" s="37">
        <v>2016</v>
      </c>
      <c r="H8" s="37">
        <v>2017</v>
      </c>
      <c r="I8" s="37">
        <v>2018</v>
      </c>
    </row>
    <row r="9" spans="1:12" ht="4.5" customHeight="1" thickBot="1" x14ac:dyDescent="0.3">
      <c r="A9" s="24"/>
      <c r="B9" s="18"/>
      <c r="C9" s="18"/>
      <c r="D9" s="18"/>
      <c r="E9" s="18"/>
      <c r="F9" s="18"/>
      <c r="G9" s="18"/>
      <c r="H9" s="18"/>
      <c r="I9" s="18"/>
    </row>
    <row r="10" spans="1:12" ht="4.5" customHeight="1" x14ac:dyDescent="0.25">
      <c r="B10" s="14"/>
      <c r="C10" s="14"/>
      <c r="D10" s="14"/>
      <c r="E10" s="14"/>
      <c r="F10" s="14"/>
      <c r="G10" s="14"/>
      <c r="H10" s="14"/>
      <c r="I10" s="14"/>
    </row>
    <row r="11" spans="1:12" s="26" customFormat="1" ht="14.25" customHeight="1" x14ac:dyDescent="0.25">
      <c r="A11" s="32" t="s">
        <v>1722</v>
      </c>
      <c r="B11" s="1087"/>
      <c r="C11" s="1087"/>
      <c r="D11" s="1087"/>
      <c r="E11" s="1087"/>
      <c r="F11" s="1087"/>
      <c r="G11" s="1087"/>
      <c r="I11" s="1168"/>
    </row>
    <row r="12" spans="1:12" s="26" customFormat="1" ht="6.75" customHeight="1" x14ac:dyDescent="0.25">
      <c r="A12" s="32"/>
      <c r="B12" s="1087"/>
      <c r="C12" s="1087"/>
      <c r="D12" s="1087"/>
      <c r="E12" s="1087"/>
      <c r="F12" s="1087"/>
      <c r="G12" s="1087"/>
      <c r="I12" s="1168"/>
    </row>
    <row r="13" spans="1:12" s="26" customFormat="1" ht="12.75" customHeight="1" x14ac:dyDescent="0.25">
      <c r="A13" s="26" t="s">
        <v>1766</v>
      </c>
      <c r="B13" s="36">
        <v>2628</v>
      </c>
      <c r="C13" s="36">
        <v>2726</v>
      </c>
      <c r="D13" s="36">
        <v>2796</v>
      </c>
      <c r="E13" s="36">
        <v>2900</v>
      </c>
      <c r="F13" s="36">
        <v>2955</v>
      </c>
      <c r="G13" s="36">
        <v>3045</v>
      </c>
      <c r="H13" s="36">
        <v>3224</v>
      </c>
      <c r="I13" s="36">
        <v>3322</v>
      </c>
    </row>
    <row r="14" spans="1:12" s="26" customFormat="1" ht="13.8" x14ac:dyDescent="0.25">
      <c r="A14" s="51" t="s">
        <v>1727</v>
      </c>
      <c r="B14" s="217">
        <v>2479</v>
      </c>
      <c r="C14" s="217">
        <v>2562</v>
      </c>
      <c r="D14" s="217">
        <v>2648</v>
      </c>
      <c r="E14" s="217">
        <v>2736</v>
      </c>
      <c r="F14" s="217">
        <v>2759</v>
      </c>
      <c r="G14" s="217">
        <v>2814</v>
      </c>
      <c r="H14" s="217">
        <v>2981</v>
      </c>
      <c r="I14" s="217">
        <v>3096</v>
      </c>
      <c r="J14"/>
    </row>
    <row r="15" spans="1:12" s="26" customFormat="1" ht="13.8" x14ac:dyDescent="0.25">
      <c r="A15" s="51" t="s">
        <v>1728</v>
      </c>
      <c r="B15" s="217">
        <v>149</v>
      </c>
      <c r="C15" s="217">
        <v>164</v>
      </c>
      <c r="D15" s="217">
        <v>148</v>
      </c>
      <c r="E15" s="217">
        <v>163</v>
      </c>
      <c r="F15" s="217">
        <v>196</v>
      </c>
      <c r="G15" s="217">
        <v>231</v>
      </c>
      <c r="H15" s="217">
        <v>243</v>
      </c>
      <c r="I15" s="217">
        <v>225</v>
      </c>
      <c r="J15"/>
    </row>
    <row r="16" spans="1:12" s="26" customFormat="1" ht="13.8" x14ac:dyDescent="0.25">
      <c r="A16" s="26" t="s">
        <v>1729</v>
      </c>
      <c r="B16" s="36">
        <v>132</v>
      </c>
      <c r="C16" s="36">
        <v>141</v>
      </c>
      <c r="D16" s="36">
        <v>148</v>
      </c>
      <c r="E16" s="36">
        <v>157</v>
      </c>
      <c r="F16" s="36">
        <v>163</v>
      </c>
      <c r="G16" s="36">
        <v>161</v>
      </c>
      <c r="H16" s="36">
        <v>192</v>
      </c>
      <c r="I16" s="36">
        <v>169</v>
      </c>
      <c r="J16"/>
    </row>
    <row r="17" spans="1:11" s="26" customFormat="1" ht="13.8" x14ac:dyDescent="0.25">
      <c r="A17" s="26" t="s">
        <v>1767</v>
      </c>
      <c r="B17" s="36">
        <v>299</v>
      </c>
      <c r="C17" s="36">
        <v>315</v>
      </c>
      <c r="D17" s="36">
        <v>334</v>
      </c>
      <c r="E17" s="36">
        <v>353</v>
      </c>
      <c r="F17" s="36">
        <v>376</v>
      </c>
      <c r="G17" s="36">
        <v>395</v>
      </c>
      <c r="H17" s="36">
        <v>416</v>
      </c>
      <c r="I17" s="36">
        <v>442</v>
      </c>
      <c r="J17"/>
    </row>
    <row r="18" spans="1:11" s="26" customFormat="1" ht="13.8" x14ac:dyDescent="0.25">
      <c r="A18" s="26" t="s">
        <v>1768</v>
      </c>
      <c r="B18" s="36">
        <v>13</v>
      </c>
      <c r="C18" s="36">
        <v>13</v>
      </c>
      <c r="D18" s="36">
        <v>15</v>
      </c>
      <c r="E18" s="36">
        <v>16</v>
      </c>
      <c r="F18" s="36">
        <v>16</v>
      </c>
      <c r="G18" s="36">
        <v>18</v>
      </c>
      <c r="H18" s="36">
        <v>18</v>
      </c>
      <c r="I18" s="36">
        <v>19</v>
      </c>
      <c r="J18"/>
    </row>
    <row r="19" spans="1:11" s="26" customFormat="1" ht="14.25" customHeight="1" x14ac:dyDescent="0.25">
      <c r="A19" s="26" t="s">
        <v>1730</v>
      </c>
      <c r="B19" s="36">
        <v>68</v>
      </c>
      <c r="C19" s="36">
        <v>74</v>
      </c>
      <c r="D19" s="36">
        <v>75</v>
      </c>
      <c r="E19" s="36">
        <v>80</v>
      </c>
      <c r="F19" s="36">
        <v>85</v>
      </c>
      <c r="G19" s="36">
        <v>82</v>
      </c>
      <c r="H19" s="36">
        <v>91</v>
      </c>
      <c r="I19" s="36">
        <v>93</v>
      </c>
      <c r="J19"/>
    </row>
    <row r="20" spans="1:11" s="26" customFormat="1" ht="4.5" customHeight="1" thickBot="1" x14ac:dyDescent="0.3">
      <c r="B20" s="1087"/>
      <c r="C20" s="1087"/>
      <c r="D20" s="1087"/>
      <c r="E20" s="1087"/>
      <c r="F20" s="1087"/>
      <c r="G20" s="1087"/>
      <c r="I20" s="1168"/>
      <c r="J20"/>
    </row>
    <row r="21" spans="1:11" s="26" customFormat="1" ht="13.8" x14ac:dyDescent="0.25">
      <c r="A21" s="776" t="s">
        <v>1731</v>
      </c>
      <c r="B21" s="779">
        <v>3140</v>
      </c>
      <c r="C21" s="779">
        <v>3269</v>
      </c>
      <c r="D21" s="779">
        <v>3368</v>
      </c>
      <c r="E21" s="779">
        <v>3506</v>
      </c>
      <c r="F21" s="779">
        <v>3595</v>
      </c>
      <c r="G21" s="779">
        <v>3701</v>
      </c>
      <c r="H21" s="779">
        <v>3941</v>
      </c>
      <c r="I21" s="779">
        <f>SUM(I13,I16,I17,I18,I19)</f>
        <v>4045</v>
      </c>
      <c r="J21"/>
      <c r="K21" s="36"/>
    </row>
    <row r="22" spans="1:11" s="26" customFormat="1" ht="13.8" x14ac:dyDescent="0.25">
      <c r="A22" s="780" t="s">
        <v>1381</v>
      </c>
      <c r="B22" s="781">
        <v>5.6527590847913922</v>
      </c>
      <c r="C22" s="781">
        <v>4.1082802547770747</v>
      </c>
      <c r="D22" s="781">
        <v>3.0284490669929554</v>
      </c>
      <c r="E22" s="781">
        <v>4.0973871733966716</v>
      </c>
      <c r="F22" s="781">
        <v>2.5385054192812229</v>
      </c>
      <c r="G22" s="781">
        <v>2.948539638386638</v>
      </c>
      <c r="H22" s="781">
        <v>6.4847338557146639</v>
      </c>
      <c r="I22" s="781">
        <f>(I21/H21-1)*100</f>
        <v>2.6389241309312306</v>
      </c>
      <c r="J22"/>
    </row>
    <row r="23" spans="1:11" s="26" customFormat="1" ht="6.75" customHeight="1" x14ac:dyDescent="0.25">
      <c r="A23" s="780"/>
      <c r="B23" s="781"/>
      <c r="C23" s="781"/>
      <c r="D23" s="781"/>
      <c r="E23" s="781"/>
      <c r="F23" s="781"/>
      <c r="G23" s="781"/>
      <c r="H23" s="781"/>
      <c r="I23" s="781"/>
      <c r="J23"/>
    </row>
    <row r="24" spans="1:11" s="26" customFormat="1" ht="13.8" x14ac:dyDescent="0.25">
      <c r="A24" s="180" t="s">
        <v>1732</v>
      </c>
      <c r="B24" s="146"/>
      <c r="C24" s="146"/>
      <c r="D24" s="146"/>
      <c r="E24" s="146"/>
      <c r="F24" s="146"/>
      <c r="G24" s="146"/>
      <c r="H24" s="146"/>
      <c r="I24" s="146"/>
      <c r="J24"/>
    </row>
    <row r="25" spans="1:11" s="26" customFormat="1" ht="6.75" customHeight="1" x14ac:dyDescent="0.25">
      <c r="B25" s="1087"/>
      <c r="C25" s="1087"/>
      <c r="D25" s="1087"/>
      <c r="E25" s="1087"/>
      <c r="F25" s="1087"/>
      <c r="G25" s="1087"/>
      <c r="I25" s="1168"/>
      <c r="J25"/>
    </row>
    <row r="26" spans="1:11" s="26" customFormat="1" ht="15.15" customHeight="1" x14ac:dyDescent="0.25">
      <c r="A26" s="26" t="s">
        <v>1724</v>
      </c>
      <c r="B26" s="36">
        <v>220</v>
      </c>
      <c r="C26" s="36">
        <v>221</v>
      </c>
      <c r="D26" s="36">
        <v>203</v>
      </c>
      <c r="E26" s="36">
        <v>199</v>
      </c>
      <c r="F26" s="36">
        <v>212</v>
      </c>
      <c r="G26" s="36">
        <v>227</v>
      </c>
      <c r="H26" s="36">
        <v>238</v>
      </c>
      <c r="I26" s="36">
        <v>245</v>
      </c>
      <c r="J26"/>
    </row>
    <row r="27" spans="1:11" s="26" customFormat="1" ht="27.6" x14ac:dyDescent="0.25">
      <c r="A27" s="457" t="s">
        <v>1769</v>
      </c>
      <c r="B27" s="36">
        <v>180</v>
      </c>
      <c r="C27" s="36">
        <v>191</v>
      </c>
      <c r="D27" s="36">
        <v>199</v>
      </c>
      <c r="E27" s="36">
        <v>208</v>
      </c>
      <c r="F27" s="36">
        <v>217</v>
      </c>
      <c r="G27" s="36">
        <v>230</v>
      </c>
      <c r="H27" s="36">
        <v>241</v>
      </c>
      <c r="I27" s="36">
        <v>252</v>
      </c>
      <c r="J27"/>
    </row>
    <row r="28" spans="1:11" s="26" customFormat="1" ht="27.6" x14ac:dyDescent="0.25">
      <c r="A28" s="457" t="s">
        <v>1723</v>
      </c>
      <c r="B28" s="36">
        <v>196</v>
      </c>
      <c r="C28" s="36">
        <v>208</v>
      </c>
      <c r="D28" s="36">
        <v>220</v>
      </c>
      <c r="E28" s="36">
        <v>229</v>
      </c>
      <c r="F28" s="36">
        <v>242</v>
      </c>
      <c r="G28" s="36">
        <v>254</v>
      </c>
      <c r="H28" s="36">
        <v>266</v>
      </c>
      <c r="I28" s="36">
        <v>276</v>
      </c>
      <c r="J28"/>
    </row>
    <row r="29" spans="1:11" s="26" customFormat="1" ht="14.25" customHeight="1" x14ac:dyDescent="0.25">
      <c r="A29" s="26" t="s">
        <v>1770</v>
      </c>
      <c r="B29" s="36">
        <v>55</v>
      </c>
      <c r="C29" s="36">
        <v>55</v>
      </c>
      <c r="D29" s="36">
        <v>55</v>
      </c>
      <c r="E29" s="36">
        <v>55</v>
      </c>
      <c r="F29" s="36">
        <v>72</v>
      </c>
      <c r="G29" s="36">
        <v>86</v>
      </c>
      <c r="H29" s="36">
        <v>100</v>
      </c>
      <c r="I29" s="36">
        <v>100</v>
      </c>
      <c r="J29"/>
    </row>
    <row r="30" spans="1:11" s="26" customFormat="1" ht="28.5" customHeight="1" x14ac:dyDescent="0.25">
      <c r="A30" s="457" t="s">
        <v>1725</v>
      </c>
      <c r="B30" s="36">
        <v>16</v>
      </c>
      <c r="C30" s="36">
        <v>16</v>
      </c>
      <c r="D30" s="36">
        <v>16</v>
      </c>
      <c r="E30" s="36">
        <v>16</v>
      </c>
      <c r="F30" s="36">
        <v>18</v>
      </c>
      <c r="G30" s="36">
        <v>18</v>
      </c>
      <c r="H30" s="36">
        <v>18</v>
      </c>
      <c r="I30" s="36">
        <v>19</v>
      </c>
    </row>
    <row r="31" spans="1:11" s="26" customFormat="1" ht="14.25" customHeight="1" x14ac:dyDescent="0.25">
      <c r="A31" s="26" t="s">
        <v>1771</v>
      </c>
      <c r="B31" s="36">
        <v>17</v>
      </c>
      <c r="C31" s="36">
        <v>19</v>
      </c>
      <c r="D31" s="36">
        <v>19</v>
      </c>
      <c r="E31" s="36">
        <v>20</v>
      </c>
      <c r="F31" s="36">
        <v>21</v>
      </c>
      <c r="G31" s="36">
        <v>21</v>
      </c>
      <c r="H31" s="36">
        <v>20</v>
      </c>
      <c r="I31" s="36">
        <v>22</v>
      </c>
    </row>
    <row r="32" spans="1:11" s="26" customFormat="1" ht="14.25" customHeight="1" x14ac:dyDescent="0.25">
      <c r="A32" s="26" t="s">
        <v>1772</v>
      </c>
      <c r="B32" s="13">
        <v>28</v>
      </c>
      <c r="C32" s="13">
        <v>27</v>
      </c>
      <c r="D32" s="13">
        <v>26</v>
      </c>
      <c r="E32" s="13">
        <v>27</v>
      </c>
      <c r="F32" s="13">
        <v>28</v>
      </c>
      <c r="G32" s="13">
        <v>29</v>
      </c>
      <c r="H32" s="13">
        <v>30</v>
      </c>
      <c r="I32" s="13">
        <v>33</v>
      </c>
    </row>
    <row r="33" spans="1:11" s="26" customFormat="1" ht="29.25" customHeight="1" x14ac:dyDescent="0.25">
      <c r="A33" s="457" t="s">
        <v>1773</v>
      </c>
      <c r="B33" s="980" t="s">
        <v>1684</v>
      </c>
      <c r="C33" s="980">
        <v>1</v>
      </c>
      <c r="D33" s="980">
        <v>4</v>
      </c>
      <c r="E33" s="203">
        <v>7</v>
      </c>
      <c r="F33" s="203">
        <v>7</v>
      </c>
      <c r="G33" s="203">
        <v>7</v>
      </c>
      <c r="H33" s="203">
        <v>8</v>
      </c>
      <c r="I33" s="203">
        <v>8</v>
      </c>
    </row>
    <row r="34" spans="1:11" s="26" customFormat="1" ht="14.25" customHeight="1" x14ac:dyDescent="0.25">
      <c r="A34" s="26" t="s">
        <v>1726</v>
      </c>
      <c r="B34" s="13">
        <v>4</v>
      </c>
      <c r="C34" s="13">
        <v>4</v>
      </c>
      <c r="D34" s="13">
        <v>4</v>
      </c>
      <c r="E34" s="13">
        <v>4</v>
      </c>
      <c r="F34" s="13">
        <v>5</v>
      </c>
      <c r="G34" s="13">
        <v>5</v>
      </c>
      <c r="H34" s="13">
        <v>5</v>
      </c>
      <c r="I34" s="13">
        <v>5</v>
      </c>
    </row>
    <row r="35" spans="1:11" s="26" customFormat="1" ht="4.5" customHeight="1" thickBot="1" x14ac:dyDescent="0.3">
      <c r="B35" s="1087"/>
      <c r="C35" s="1087"/>
      <c r="D35" s="1087"/>
      <c r="E35" s="1087"/>
      <c r="F35" s="1087"/>
      <c r="G35" s="1087"/>
      <c r="I35" s="1168"/>
    </row>
    <row r="36" spans="1:11" s="32" customFormat="1" ht="13.8" x14ac:dyDescent="0.25">
      <c r="A36" s="776" t="s">
        <v>1733</v>
      </c>
      <c r="B36" s="779">
        <v>716</v>
      </c>
      <c r="C36" s="779">
        <v>741</v>
      </c>
      <c r="D36" s="779">
        <v>746</v>
      </c>
      <c r="E36" s="779">
        <v>766</v>
      </c>
      <c r="F36" s="779">
        <v>823</v>
      </c>
      <c r="G36" s="779">
        <v>876</v>
      </c>
      <c r="H36" s="779">
        <v>925</v>
      </c>
      <c r="I36" s="779">
        <v>960</v>
      </c>
    </row>
    <row r="37" spans="1:11" s="32" customFormat="1" ht="13.8" x14ac:dyDescent="0.25">
      <c r="A37" s="780" t="s">
        <v>1381</v>
      </c>
      <c r="B37" s="781">
        <v>3.3189033189033212</v>
      </c>
      <c r="C37" s="781">
        <v>3.4916201117318524</v>
      </c>
      <c r="D37" s="781">
        <v>0.67476383265856477</v>
      </c>
      <c r="E37" s="781">
        <v>2.6809651474530849</v>
      </c>
      <c r="F37" s="781">
        <v>7.4412532637075701</v>
      </c>
      <c r="G37" s="781">
        <v>6.4398541919805652</v>
      </c>
      <c r="H37" s="781">
        <v>5.5936073059360769</v>
      </c>
      <c r="I37" s="781">
        <f>(I36/H36-1)*100</f>
        <v>3.7837837837837895</v>
      </c>
    </row>
    <row r="38" spans="1:11" ht="8.25" customHeight="1" thickBot="1" x14ac:dyDescent="0.3"/>
    <row r="39" spans="1:11" ht="17.25" customHeight="1" x14ac:dyDescent="0.25">
      <c r="A39" s="776" t="s">
        <v>1721</v>
      </c>
      <c r="B39" s="779">
        <v>3855</v>
      </c>
      <c r="C39" s="779">
        <v>4010</v>
      </c>
      <c r="D39" s="779">
        <v>4115</v>
      </c>
      <c r="E39" s="779">
        <v>4272</v>
      </c>
      <c r="F39" s="779">
        <v>4417</v>
      </c>
      <c r="G39" s="779">
        <v>4577</v>
      </c>
      <c r="H39" s="779">
        <v>4866</v>
      </c>
      <c r="I39" s="779">
        <v>5004</v>
      </c>
      <c r="K39" s="47"/>
    </row>
    <row r="40" spans="1:11" ht="17.25" customHeight="1" thickBot="1" x14ac:dyDescent="0.3">
      <c r="A40" s="782" t="s">
        <v>1381</v>
      </c>
      <c r="B40" s="783">
        <v>5.184174624829474</v>
      </c>
      <c r="C40" s="783">
        <v>4.0207522697795151</v>
      </c>
      <c r="D40" s="783">
        <v>2.6184538653366562</v>
      </c>
      <c r="E40" s="783">
        <v>3.8153098420413034</v>
      </c>
      <c r="F40" s="783">
        <v>3.394194756554314</v>
      </c>
      <c r="G40" s="783">
        <v>3.6223681231605243</v>
      </c>
      <c r="H40" s="783">
        <v>6.3141795936202838</v>
      </c>
      <c r="I40" s="783">
        <f>(I39/H39-1)*100</f>
        <v>2.8360049321825009</v>
      </c>
    </row>
    <row r="41" spans="1:11" ht="13.8" thickTop="1" x14ac:dyDescent="0.25">
      <c r="B41" s="47"/>
      <c r="C41" s="47"/>
      <c r="D41" s="47"/>
      <c r="E41" s="47"/>
      <c r="F41" s="47"/>
      <c r="G41" s="47"/>
      <c r="H41" s="47"/>
      <c r="I41" s="47"/>
    </row>
    <row r="42" spans="1:11" ht="13.8" x14ac:dyDescent="0.25">
      <c r="C42" s="26"/>
    </row>
    <row r="43" spans="1:11" ht="28.5" customHeight="1" x14ac:dyDescent="0.25">
      <c r="A43" s="1473" t="s">
        <v>2166</v>
      </c>
      <c r="B43" s="1473"/>
      <c r="C43" s="1473"/>
      <c r="D43" s="1473"/>
      <c r="E43" s="1473"/>
      <c r="F43" s="1473"/>
      <c r="G43" s="1473"/>
      <c r="H43" s="1473"/>
      <c r="I43" s="1473"/>
    </row>
    <row r="44" spans="1:11" ht="13.8" x14ac:dyDescent="0.25">
      <c r="B44" s="26"/>
    </row>
    <row r="45" spans="1:11" x14ac:dyDescent="0.25">
      <c r="A45" t="s">
        <v>1838</v>
      </c>
    </row>
  </sheetData>
  <customSheetViews>
    <customSheetView guid="{9014CDA8-C3FC-41E6-A045-DAEFC55B82B1}" showPageBreaks="1" fitToPage="1" printArea="1">
      <selection sqref="A1:I1"/>
      <pageMargins left="0.75" right="0.75" top="1" bottom="1" header="0.5" footer="0.5"/>
      <printOptions horizontalCentered="1"/>
      <pageSetup scale="79" firstPageNumber="33" orientation="portrait" verticalDpi="300" r:id="rId1"/>
      <headerFooter alignWithMargins="0">
        <oddFooter>&amp;C&amp;P</oddFooter>
      </headerFooter>
    </customSheetView>
    <customSheetView guid="{F67F5823-51D5-4D47-B100-5B47C1E6BCB9}" showPageBreaks="1" fitToPage="1" printArea="1" topLeftCell="A3">
      <selection activeCell="H41" sqref="H41"/>
      <pageMargins left="0.75" right="0.75" top="1" bottom="1" header="0.5" footer="0.5"/>
      <printOptions horizontalCentered="1"/>
      <pageSetup scale="78" firstPageNumber="33" orientation="portrait" verticalDpi="300" r:id="rId2"/>
      <headerFooter alignWithMargins="0">
        <oddFooter>&amp;C&amp;P</oddFooter>
      </headerFooter>
    </customSheetView>
  </customSheetViews>
  <mergeCells count="5">
    <mergeCell ref="A1:I1"/>
    <mergeCell ref="A3:I3"/>
    <mergeCell ref="A4:I4"/>
    <mergeCell ref="A5:I5"/>
    <mergeCell ref="A43:I43"/>
  </mergeCells>
  <phoneticPr fontId="0" type="noConversion"/>
  <hyperlinks>
    <hyperlink ref="A43:I43" r:id="rId3" display="Source: Statistics Canada. Table 11-10-0007-01 Tax filers and dependants with income by source of income (x 1,000)" xr:uid="{00000000-0004-0000-1C00-000000000000}"/>
  </hyperlinks>
  <printOptions horizontalCentered="1"/>
  <pageMargins left="0.74803149606299202" right="0.74803149606299202" top="0.98425196850393704" bottom="0.98425196850393704" header="0.511811023622047" footer="0.511811023622047"/>
  <pageSetup scale="81" firstPageNumber="27" orientation="portrait" useFirstPageNumber="1" r:id="rId4"/>
  <headerFooter alignWithMargins="0"/>
  <legacyDrawingHF r:id="rId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6">
    <tabColor rgb="FFFF0000"/>
    <pageSetUpPr fitToPage="1"/>
  </sheetPr>
  <dimension ref="A1:I63"/>
  <sheetViews>
    <sheetView zoomScaleNormal="100" workbookViewId="0">
      <selection sqref="A1:I1"/>
    </sheetView>
  </sheetViews>
  <sheetFormatPr defaultRowHeight="13.2" x14ac:dyDescent="0.25"/>
  <cols>
    <col min="1" max="1" width="27.6640625" customWidth="1"/>
    <col min="2" max="2" width="12.6640625" customWidth="1"/>
    <col min="3" max="3" width="12.5546875" customWidth="1"/>
    <col min="4" max="4" width="11.33203125" customWidth="1"/>
    <col min="5" max="5" width="1.33203125" customWidth="1"/>
    <col min="6" max="6" width="11.33203125" customWidth="1"/>
    <col min="7" max="7" width="11.6640625" customWidth="1"/>
    <col min="8" max="8" width="11.5546875" customWidth="1"/>
    <col min="9" max="9" width="11.33203125" customWidth="1"/>
  </cols>
  <sheetData>
    <row r="1" spans="1:9" ht="17.399999999999999" x14ac:dyDescent="0.3">
      <c r="A1" s="1451" t="s">
        <v>1545</v>
      </c>
      <c r="B1" s="1451"/>
      <c r="C1" s="1451"/>
      <c r="D1" s="1451"/>
      <c r="E1" s="1451"/>
      <c r="F1" s="1451"/>
      <c r="G1" s="1451"/>
      <c r="H1" s="1451"/>
      <c r="I1" s="1451"/>
    </row>
    <row r="2" spans="1:9" ht="17.399999999999999" x14ac:dyDescent="0.3">
      <c r="A2" s="48"/>
      <c r="B2" s="2"/>
      <c r="C2" s="2"/>
      <c r="D2" s="2"/>
      <c r="E2" s="2"/>
      <c r="F2" s="2"/>
      <c r="G2" s="2"/>
      <c r="H2" s="2"/>
    </row>
    <row r="3" spans="1:9" ht="17.399999999999999" x14ac:dyDescent="0.3">
      <c r="A3" s="1452" t="s">
        <v>2327</v>
      </c>
      <c r="B3" s="1452"/>
      <c r="C3" s="1452"/>
      <c r="D3" s="1452"/>
      <c r="E3" s="1452"/>
      <c r="F3" s="1452"/>
      <c r="G3" s="1452"/>
      <c r="H3" s="1452"/>
      <c r="I3" s="1452"/>
    </row>
    <row r="4" spans="1:9" ht="17.399999999999999" x14ac:dyDescent="0.3">
      <c r="A4" s="1452" t="s">
        <v>1384</v>
      </c>
      <c r="B4" s="1452"/>
      <c r="C4" s="1452"/>
      <c r="D4" s="1452"/>
      <c r="E4" s="1452"/>
      <c r="F4" s="1452"/>
      <c r="G4" s="1452"/>
      <c r="H4" s="1452"/>
      <c r="I4" s="1452"/>
    </row>
    <row r="5" spans="1:9" ht="17.399999999999999" x14ac:dyDescent="0.3">
      <c r="A5" s="1452" t="s">
        <v>440</v>
      </c>
      <c r="B5" s="1452"/>
      <c r="C5" s="1452"/>
      <c r="D5" s="1452"/>
      <c r="E5" s="1452"/>
      <c r="F5" s="1452"/>
      <c r="G5" s="1452"/>
      <c r="H5" s="1452"/>
      <c r="I5" s="1452"/>
    </row>
    <row r="8" spans="1:9" s="37" customFormat="1" ht="18" x14ac:dyDescent="0.3">
      <c r="B8" s="37">
        <v>2011</v>
      </c>
      <c r="C8" s="37">
        <v>2012</v>
      </c>
      <c r="D8" s="37">
        <v>2013</v>
      </c>
      <c r="F8" s="37">
        <v>2014</v>
      </c>
      <c r="G8" s="37">
        <v>2015</v>
      </c>
      <c r="H8" s="37">
        <v>2016</v>
      </c>
      <c r="I8" s="37" t="s">
        <v>2104</v>
      </c>
    </row>
    <row r="9" spans="1:9" ht="4.5" customHeight="1" thickBot="1" x14ac:dyDescent="0.3">
      <c r="A9" s="24"/>
      <c r="B9" s="24"/>
      <c r="C9" s="24"/>
      <c r="D9" s="24"/>
      <c r="E9" s="24"/>
      <c r="F9" s="24"/>
      <c r="G9" s="24"/>
      <c r="H9" s="24"/>
      <c r="I9" s="24"/>
    </row>
    <row r="10" spans="1:9" ht="4.5" customHeight="1" x14ac:dyDescent="0.25"/>
    <row r="11" spans="1:9" s="26" customFormat="1" ht="13.8" x14ac:dyDescent="0.25">
      <c r="A11" s="26" t="s">
        <v>49</v>
      </c>
      <c r="B11" s="36">
        <v>107990</v>
      </c>
      <c r="C11" s="36">
        <v>108020</v>
      </c>
      <c r="D11" s="36">
        <v>106970</v>
      </c>
      <c r="E11" s="36"/>
      <c r="F11" s="36">
        <v>108690</v>
      </c>
      <c r="G11" s="36">
        <v>109900</v>
      </c>
      <c r="H11" s="36">
        <v>111750</v>
      </c>
      <c r="I11" s="36">
        <v>113660</v>
      </c>
    </row>
    <row r="12" spans="1:9" s="26" customFormat="1" ht="13.8" x14ac:dyDescent="0.25">
      <c r="A12" s="26" t="s">
        <v>348</v>
      </c>
      <c r="B12" s="36">
        <v>3781</v>
      </c>
      <c r="C12" s="36">
        <v>3931</v>
      </c>
      <c r="D12" s="36">
        <v>4046</v>
      </c>
      <c r="E12" s="36"/>
      <c r="F12" s="36">
        <v>4201</v>
      </c>
      <c r="G12" s="36">
        <v>4378</v>
      </c>
      <c r="H12" s="36">
        <v>4485</v>
      </c>
      <c r="I12" s="36">
        <v>4769</v>
      </c>
    </row>
    <row r="13" spans="1:9" s="26" customFormat="1" ht="13.8" x14ac:dyDescent="0.25">
      <c r="A13" s="26" t="s">
        <v>50</v>
      </c>
      <c r="B13" s="13">
        <v>35012.501157514584</v>
      </c>
      <c r="C13" s="13">
        <v>36391.408998333645</v>
      </c>
      <c r="D13" s="13">
        <v>37823.688884734038</v>
      </c>
      <c r="E13" s="13"/>
      <c r="F13" s="13">
        <v>38651.209862912874</v>
      </c>
      <c r="G13" s="13">
        <v>39836.214740673335</v>
      </c>
      <c r="H13" s="13">
        <v>40134.228187919463</v>
      </c>
      <c r="I13" s="13">
        <f>(I12*1000000)/I11</f>
        <v>41958.47263769136</v>
      </c>
    </row>
    <row r="14" spans="1:9" s="26" customFormat="1" ht="12.75" customHeight="1" x14ac:dyDescent="0.25">
      <c r="B14" s="36"/>
      <c r="C14" s="36"/>
      <c r="D14" s="36"/>
      <c r="E14" s="36"/>
      <c r="F14" s="36"/>
      <c r="G14" s="36"/>
      <c r="H14" s="36"/>
      <c r="I14" s="36"/>
    </row>
    <row r="15" spans="1:9" s="26" customFormat="1" ht="13.8" x14ac:dyDescent="0.25">
      <c r="A15" s="26" t="s">
        <v>11</v>
      </c>
      <c r="B15" s="120">
        <v>79630</v>
      </c>
      <c r="C15" s="120">
        <v>80390</v>
      </c>
      <c r="D15" s="120">
        <v>80020</v>
      </c>
      <c r="E15" s="120"/>
      <c r="F15" s="120">
        <v>81640</v>
      </c>
      <c r="G15" s="120">
        <v>81530</v>
      </c>
      <c r="H15" s="120">
        <v>82120</v>
      </c>
      <c r="I15" s="120">
        <v>84220</v>
      </c>
    </row>
    <row r="16" spans="1:9" s="26" customFormat="1" ht="13.8" x14ac:dyDescent="0.25">
      <c r="A16" s="1172" t="s">
        <v>2167</v>
      </c>
      <c r="B16" s="36">
        <v>3390</v>
      </c>
      <c r="C16" s="36">
        <v>3535</v>
      </c>
      <c r="D16" s="36">
        <v>3611</v>
      </c>
      <c r="E16" s="36"/>
      <c r="F16" s="36">
        <v>3754</v>
      </c>
      <c r="G16" s="36">
        <v>3902</v>
      </c>
      <c r="H16" s="36">
        <v>3983</v>
      </c>
      <c r="I16" s="36">
        <v>4237</v>
      </c>
    </row>
    <row r="17" spans="1:9" s="26" customFormat="1" ht="13.8" x14ac:dyDescent="0.25">
      <c r="A17" s="1172" t="s">
        <v>50</v>
      </c>
      <c r="B17" s="13">
        <v>42571.89501444179</v>
      </c>
      <c r="C17" s="13">
        <v>43973.130986441101</v>
      </c>
      <c r="D17" s="13">
        <v>45126.218445388651</v>
      </c>
      <c r="E17" s="13"/>
      <c r="F17" s="13">
        <v>45982.361587457133</v>
      </c>
      <c r="G17" s="13">
        <v>47859.683552066723</v>
      </c>
      <c r="H17" s="13">
        <v>48502.191914271796</v>
      </c>
      <c r="I17" s="13">
        <f>(I16*1000000)/I15</f>
        <v>50308.715269532178</v>
      </c>
    </row>
    <row r="18" spans="1:9" s="26" customFormat="1" ht="12.75" customHeight="1" x14ac:dyDescent="0.25">
      <c r="B18" s="36"/>
      <c r="C18" s="36"/>
      <c r="D18" s="36"/>
      <c r="E18" s="36"/>
      <c r="F18" s="36"/>
      <c r="G18" s="36"/>
      <c r="H18" s="36"/>
      <c r="I18" s="36"/>
    </row>
    <row r="19" spans="1:9" s="26" customFormat="1" ht="13.8" x14ac:dyDescent="0.25">
      <c r="A19" s="26" t="s">
        <v>1183</v>
      </c>
      <c r="B19" s="36">
        <v>303</v>
      </c>
      <c r="C19" s="36">
        <v>320</v>
      </c>
      <c r="D19" s="36">
        <v>332</v>
      </c>
      <c r="E19" s="36"/>
      <c r="F19" s="36">
        <v>344</v>
      </c>
      <c r="G19" s="36">
        <v>370</v>
      </c>
      <c r="H19" s="36">
        <v>372</v>
      </c>
      <c r="I19" s="36">
        <v>408</v>
      </c>
    </row>
    <row r="20" spans="1:9" s="26" customFormat="1" ht="13.8" x14ac:dyDescent="0.25">
      <c r="A20" s="26" t="s">
        <v>1184</v>
      </c>
      <c r="B20" s="36">
        <v>258</v>
      </c>
      <c r="C20" s="36">
        <v>276</v>
      </c>
      <c r="D20" s="36">
        <v>286</v>
      </c>
      <c r="E20" s="36"/>
      <c r="F20" s="36">
        <v>300</v>
      </c>
      <c r="G20" s="36">
        <v>316</v>
      </c>
      <c r="H20" s="36">
        <v>318</v>
      </c>
      <c r="I20" s="36">
        <v>348</v>
      </c>
    </row>
    <row r="21" spans="1:9" s="26" customFormat="1" ht="4.5" customHeight="1" x14ac:dyDescent="0.25">
      <c r="B21" s="60"/>
      <c r="C21" s="60"/>
      <c r="D21" s="60"/>
      <c r="E21" s="60"/>
      <c r="F21" s="60"/>
      <c r="G21" s="60"/>
      <c r="H21" s="60"/>
      <c r="I21" s="60"/>
    </row>
    <row r="22" spans="1:9" s="32" customFormat="1" ht="13.8" x14ac:dyDescent="0.25">
      <c r="A22" s="32" t="s">
        <v>1105</v>
      </c>
      <c r="B22" s="56">
        <v>573</v>
      </c>
      <c r="C22" s="56">
        <v>612</v>
      </c>
      <c r="D22" s="56">
        <v>632</v>
      </c>
      <c r="E22" s="56"/>
      <c r="F22" s="56">
        <v>659</v>
      </c>
      <c r="G22" s="56">
        <v>704</v>
      </c>
      <c r="H22" s="56">
        <v>711</v>
      </c>
      <c r="I22" s="56">
        <v>779</v>
      </c>
    </row>
    <row r="23" spans="1:9" s="42" customFormat="1" ht="12.75" customHeight="1" x14ac:dyDescent="0.2">
      <c r="A23" s="42" t="s">
        <v>564</v>
      </c>
      <c r="B23" s="148">
        <v>6.7039106145251326</v>
      </c>
      <c r="C23" s="148">
        <v>6.8062827225130906</v>
      </c>
      <c r="D23" s="148">
        <v>3.2679738562091609</v>
      </c>
      <c r="E23" s="148"/>
      <c r="F23" s="148">
        <v>4.2721518987341778</v>
      </c>
      <c r="G23" s="148">
        <v>6.8285280728376252</v>
      </c>
      <c r="H23" s="148">
        <v>0.99431818181818787</v>
      </c>
      <c r="I23" s="148">
        <f>(I22/H22-1)*100</f>
        <v>9.5639943741209663</v>
      </c>
    </row>
    <row r="24" spans="1:9" s="42" customFormat="1" ht="12.75" customHeight="1" x14ac:dyDescent="0.2">
      <c r="B24" s="303"/>
      <c r="C24" s="303"/>
      <c r="D24" s="303"/>
      <c r="E24" s="303"/>
      <c r="F24" s="303"/>
      <c r="G24" s="303"/>
      <c r="H24" s="303"/>
      <c r="I24" s="303"/>
    </row>
    <row r="25" spans="1:9" s="26" customFormat="1" ht="13.8" x14ac:dyDescent="0.25">
      <c r="A25" s="26" t="s">
        <v>457</v>
      </c>
      <c r="B25" s="13">
        <v>7195.7804847419311</v>
      </c>
      <c r="C25" s="13">
        <v>7612.8871750217695</v>
      </c>
      <c r="D25" s="13">
        <v>7898.0254936265937</v>
      </c>
      <c r="E25" s="13"/>
      <c r="F25" s="13">
        <v>8072.02351788339</v>
      </c>
      <c r="G25" s="13">
        <v>8634.858334355451</v>
      </c>
      <c r="H25" s="13">
        <v>8658.0613735996103</v>
      </c>
      <c r="I25" s="13">
        <f>(I22*1000000)/I15</f>
        <v>9249.5844217525537</v>
      </c>
    </row>
    <row r="26" spans="1:9" s="42" customFormat="1" ht="12.75" customHeight="1" x14ac:dyDescent="0.2">
      <c r="A26" s="42" t="s">
        <v>564</v>
      </c>
      <c r="B26" s="148">
        <v>4.8815155569368551</v>
      </c>
      <c r="C26" s="148">
        <v>5.7965455055817738</v>
      </c>
      <c r="D26" s="148">
        <v>3.7454688615427889</v>
      </c>
      <c r="E26" s="148"/>
      <c r="F26" s="148">
        <v>2.2030572628210177</v>
      </c>
      <c r="G26" s="148">
        <v>6.9726607612714764</v>
      </c>
      <c r="H26" s="148">
        <v>0.26871360647391374</v>
      </c>
      <c r="I26" s="148">
        <f>(I25/H25-1)*100</f>
        <v>6.8320496082024951</v>
      </c>
    </row>
    <row r="27" spans="1:9" s="26" customFormat="1" ht="12.75" customHeight="1" x14ac:dyDescent="0.25"/>
    <row r="28" spans="1:9" x14ac:dyDescent="0.25">
      <c r="A28" s="160" t="s">
        <v>270</v>
      </c>
    </row>
    <row r="29" spans="1:9" x14ac:dyDescent="0.25">
      <c r="A29" s="160" t="s">
        <v>408</v>
      </c>
    </row>
    <row r="30" spans="1:9" ht="12.75" customHeight="1" x14ac:dyDescent="0.25"/>
    <row r="31" spans="1:9" ht="12.75" customHeight="1" x14ac:dyDescent="0.25">
      <c r="A31" s="1454" t="s">
        <v>2632</v>
      </c>
      <c r="B31" s="1497"/>
      <c r="C31" s="1497"/>
      <c r="D31" s="1497"/>
      <c r="E31" s="1497"/>
      <c r="F31" s="1497"/>
      <c r="G31" s="1497"/>
      <c r="H31" s="1497"/>
      <c r="I31" s="1497"/>
    </row>
    <row r="32" spans="1:9" ht="12.75" customHeight="1" x14ac:dyDescent="0.25">
      <c r="A32" s="26"/>
    </row>
    <row r="33" spans="1:9" ht="17.399999999999999" x14ac:dyDescent="0.3">
      <c r="A33" s="1451" t="s">
        <v>167</v>
      </c>
      <c r="B33" s="1451"/>
      <c r="C33" s="1451"/>
      <c r="D33" s="1451"/>
      <c r="E33" s="1451"/>
      <c r="F33" s="1451"/>
      <c r="G33" s="1451"/>
      <c r="H33" s="1451"/>
      <c r="I33" s="1451"/>
    </row>
    <row r="34" spans="1:9" ht="17.399999999999999" x14ac:dyDescent="0.3">
      <c r="A34" s="27"/>
    </row>
    <row r="35" spans="1:9" ht="17.25" customHeight="1" x14ac:dyDescent="0.3">
      <c r="A35" s="1452" t="s">
        <v>2328</v>
      </c>
      <c r="B35" s="1452"/>
      <c r="C35" s="1452"/>
      <c r="D35" s="1452"/>
      <c r="E35" s="1452"/>
      <c r="F35" s="1452"/>
      <c r="G35" s="1452"/>
      <c r="H35" s="1452"/>
      <c r="I35" s="1452"/>
    </row>
    <row r="36" spans="1:9" ht="18" customHeight="1" x14ac:dyDescent="0.3">
      <c r="A36" s="1452" t="s">
        <v>1457</v>
      </c>
      <c r="B36" s="1452"/>
      <c r="C36" s="1452"/>
      <c r="D36" s="1452"/>
      <c r="E36" s="1452"/>
      <c r="F36" s="1452"/>
      <c r="G36" s="1452"/>
      <c r="H36" s="1452"/>
      <c r="I36" s="1452"/>
    </row>
    <row r="37" spans="1:9" ht="17.399999999999999" x14ac:dyDescent="0.3">
      <c r="A37" s="1452" t="s">
        <v>440</v>
      </c>
      <c r="B37" s="1452"/>
      <c r="C37" s="1452"/>
      <c r="D37" s="1452"/>
      <c r="E37" s="1452"/>
      <c r="F37" s="1452"/>
      <c r="G37" s="1452"/>
      <c r="H37" s="1452"/>
      <c r="I37" s="1452"/>
    </row>
    <row r="39" spans="1:9" x14ac:dyDescent="0.25">
      <c r="D39" s="98"/>
      <c r="E39" s="98"/>
    </row>
    <row r="40" spans="1:9" s="28" customFormat="1" ht="18" x14ac:dyDescent="0.3">
      <c r="B40" s="1459" t="s">
        <v>472</v>
      </c>
      <c r="C40" s="1459"/>
      <c r="D40" s="1459"/>
      <c r="E40" s="1459"/>
      <c r="F40" s="1459"/>
      <c r="G40" s="1459"/>
      <c r="H40" s="1459"/>
    </row>
    <row r="41" spans="1:9" ht="4.5" customHeight="1" thickBot="1" x14ac:dyDescent="0.3">
      <c r="B41" s="24"/>
      <c r="C41" s="24"/>
      <c r="D41" s="24"/>
      <c r="E41" s="24"/>
      <c r="F41" s="24"/>
      <c r="G41" s="24"/>
      <c r="H41" s="24"/>
      <c r="I41" s="24"/>
    </row>
    <row r="42" spans="1:9" ht="15.75" customHeight="1" x14ac:dyDescent="0.3">
      <c r="B42" s="35"/>
      <c r="C42" s="1"/>
      <c r="D42" s="812" t="s">
        <v>369</v>
      </c>
      <c r="E42" s="812"/>
      <c r="F42" s="157"/>
      <c r="G42" s="1"/>
      <c r="H42" s="812"/>
      <c r="I42" s="812"/>
    </row>
    <row r="43" spans="1:9" s="37" customFormat="1" ht="15.6" x14ac:dyDescent="0.3">
      <c r="B43" s="812" t="s">
        <v>369</v>
      </c>
      <c r="C43" s="812" t="s">
        <v>20</v>
      </c>
      <c r="D43" s="812" t="s">
        <v>1238</v>
      </c>
      <c r="E43" s="812"/>
      <c r="F43" s="812" t="s">
        <v>731</v>
      </c>
      <c r="G43" s="812" t="s">
        <v>1774</v>
      </c>
      <c r="H43" s="812" t="s">
        <v>1775</v>
      </c>
      <c r="I43" s="813">
        <v>80000</v>
      </c>
    </row>
    <row r="44" spans="1:9" s="37" customFormat="1" ht="15.6" x14ac:dyDescent="0.3">
      <c r="A44" s="11" t="s">
        <v>950</v>
      </c>
      <c r="B44" s="812" t="s">
        <v>1106</v>
      </c>
      <c r="C44" s="812" t="s">
        <v>1403</v>
      </c>
      <c r="D44" s="812" t="s">
        <v>18</v>
      </c>
      <c r="E44" s="812"/>
      <c r="F44" s="813">
        <v>25000</v>
      </c>
      <c r="G44" s="813">
        <v>44999</v>
      </c>
      <c r="H44" s="813">
        <v>79999</v>
      </c>
      <c r="I44" s="812" t="s">
        <v>1454</v>
      </c>
    </row>
    <row r="45" spans="1:9" ht="4.5" customHeight="1" thickBot="1" x14ac:dyDescent="0.3">
      <c r="A45" s="24"/>
      <c r="B45" s="24"/>
      <c r="C45" s="24"/>
      <c r="D45" s="24"/>
      <c r="E45" s="24"/>
      <c r="F45" s="24"/>
      <c r="G45" s="24"/>
      <c r="H45" s="24"/>
      <c r="I45" s="24"/>
    </row>
    <row r="46" spans="1:9" ht="4.5" customHeight="1" x14ac:dyDescent="0.25"/>
    <row r="47" spans="1:9" ht="14.25" customHeight="1" x14ac:dyDescent="0.25">
      <c r="A47" s="26" t="s">
        <v>1776</v>
      </c>
      <c r="B47" s="13">
        <v>57330</v>
      </c>
      <c r="C47" s="13">
        <f>D47/B47*1000</f>
        <v>44438.426652712369</v>
      </c>
      <c r="D47" s="13">
        <v>2547655</v>
      </c>
      <c r="F47" s="13">
        <v>21400</v>
      </c>
      <c r="G47" s="13">
        <v>14900</v>
      </c>
      <c r="H47" s="13">
        <v>14080</v>
      </c>
      <c r="I47" s="13">
        <v>6990</v>
      </c>
    </row>
    <row r="48" spans="1:9" ht="14.25" customHeight="1" x14ac:dyDescent="0.25">
      <c r="A48" s="26" t="s">
        <v>1777</v>
      </c>
      <c r="B48" s="13">
        <v>14190</v>
      </c>
      <c r="C48" s="13">
        <f>D48/B48*1000</f>
        <v>39171.952078928822</v>
      </c>
      <c r="D48" s="13">
        <v>555850</v>
      </c>
      <c r="F48" s="13">
        <v>5800</v>
      </c>
      <c r="G48" s="13">
        <v>4080</v>
      </c>
      <c r="H48" s="13">
        <v>3100</v>
      </c>
      <c r="I48" s="13">
        <v>1210</v>
      </c>
    </row>
    <row r="49" spans="1:9" ht="6.75" customHeight="1" x14ac:dyDescent="0.25"/>
    <row r="50" spans="1:9" ht="13.8" x14ac:dyDescent="0.25">
      <c r="A50" s="26" t="s">
        <v>1413</v>
      </c>
      <c r="B50" s="13">
        <v>14880</v>
      </c>
      <c r="C50" s="13">
        <f>D50/B50*1000</f>
        <v>39346.841397849457</v>
      </c>
      <c r="D50" s="13">
        <v>585481</v>
      </c>
      <c r="E50" s="13"/>
      <c r="F50" s="13">
        <v>5900</v>
      </c>
      <c r="G50" s="13">
        <v>4570</v>
      </c>
      <c r="H50" s="13">
        <v>3100</v>
      </c>
      <c r="I50" s="13">
        <v>1310</v>
      </c>
    </row>
    <row r="51" spans="1:9" ht="14.25" customHeight="1" x14ac:dyDescent="0.25">
      <c r="A51" s="26" t="s">
        <v>1415</v>
      </c>
      <c r="B51" s="13">
        <v>37330</v>
      </c>
      <c r="C51" s="13">
        <f>D51/B51*1000</f>
        <v>39358.237342619883</v>
      </c>
      <c r="D51" s="13">
        <v>1469243</v>
      </c>
      <c r="E51" s="13"/>
      <c r="F51" s="13">
        <v>14610</v>
      </c>
      <c r="G51" s="13">
        <v>11420</v>
      </c>
      <c r="H51" s="13">
        <v>8140</v>
      </c>
      <c r="I51" s="13">
        <v>3180</v>
      </c>
    </row>
    <row r="52" spans="1:9" ht="13.8" x14ac:dyDescent="0.25">
      <c r="A52" s="26" t="s">
        <v>1414</v>
      </c>
      <c r="B52" s="13">
        <v>67710</v>
      </c>
      <c r="C52" s="13">
        <f>D52/B52*1000</f>
        <v>43845.753950671984</v>
      </c>
      <c r="D52" s="13">
        <v>2968796</v>
      </c>
      <c r="E52" s="13"/>
      <c r="F52" s="13">
        <v>35350</v>
      </c>
      <c r="G52" s="13">
        <v>17940</v>
      </c>
      <c r="H52" s="13">
        <v>16540</v>
      </c>
      <c r="I52" s="13">
        <v>7940</v>
      </c>
    </row>
    <row r="53" spans="1:9" ht="4.5" customHeight="1" x14ac:dyDescent="0.25">
      <c r="A53" s="26"/>
      <c r="B53" s="60"/>
      <c r="C53" s="60"/>
      <c r="D53" s="60"/>
      <c r="E53" s="60"/>
      <c r="F53" s="60"/>
      <c r="G53" s="60"/>
      <c r="H53" s="60"/>
      <c r="I53" s="60"/>
    </row>
    <row r="54" spans="1:9" s="34" customFormat="1" ht="13.8" x14ac:dyDescent="0.25">
      <c r="A54" s="32" t="s">
        <v>269</v>
      </c>
      <c r="B54" s="56">
        <v>119930</v>
      </c>
      <c r="C54" s="56">
        <f>D54/B54*1000</f>
        <v>41887.092470607851</v>
      </c>
      <c r="D54" s="56">
        <v>5023519</v>
      </c>
      <c r="E54" s="56"/>
      <c r="F54" s="56">
        <v>45840</v>
      </c>
      <c r="G54" s="56">
        <v>33900</v>
      </c>
      <c r="H54" s="56">
        <v>27760</v>
      </c>
      <c r="I54" s="56">
        <v>12410</v>
      </c>
    </row>
    <row r="55" spans="1:9" ht="12" customHeight="1" x14ac:dyDescent="0.25">
      <c r="A55" s="26"/>
      <c r="B55" s="13"/>
      <c r="C55" s="13"/>
      <c r="D55" s="13"/>
      <c r="E55" s="13"/>
      <c r="F55" s="13"/>
      <c r="G55" s="13"/>
      <c r="H55" s="13"/>
      <c r="I55" s="13"/>
    </row>
    <row r="56" spans="1:9" ht="13.8" x14ac:dyDescent="0.25">
      <c r="A56" s="26"/>
      <c r="B56" s="13"/>
      <c r="C56" s="13"/>
      <c r="D56" s="13"/>
      <c r="E56" s="13"/>
      <c r="F56" s="13"/>
      <c r="G56" s="13"/>
      <c r="H56" s="13"/>
      <c r="I56" s="13"/>
    </row>
    <row r="57" spans="1:9" ht="14.4" x14ac:dyDescent="0.3">
      <c r="A57" s="1496" t="s">
        <v>1809</v>
      </c>
      <c r="B57" s="1496"/>
      <c r="C57" s="1496"/>
      <c r="D57" s="1496"/>
      <c r="E57" s="1496"/>
      <c r="F57" s="1496"/>
      <c r="G57" s="1496"/>
      <c r="H57" s="1496"/>
      <c r="I57" s="1496"/>
    </row>
    <row r="58" spans="1:9" ht="12.75" customHeight="1" x14ac:dyDescent="0.25">
      <c r="A58" s="1455" t="s">
        <v>1810</v>
      </c>
      <c r="B58" s="1455"/>
      <c r="C58" s="1455"/>
      <c r="D58" s="1455"/>
      <c r="E58" s="1455"/>
      <c r="F58" s="1455"/>
      <c r="G58" s="1455"/>
      <c r="H58" s="1455"/>
      <c r="I58" s="1455"/>
    </row>
    <row r="59" spans="1:9" ht="12.75" customHeight="1" x14ac:dyDescent="0.25">
      <c r="A59" s="1455" t="s">
        <v>1811</v>
      </c>
      <c r="B59" s="1455"/>
      <c r="C59" s="1455"/>
      <c r="D59" s="1455"/>
      <c r="E59" s="1455"/>
      <c r="F59" s="1455"/>
      <c r="G59" s="1455"/>
      <c r="H59" s="1455"/>
      <c r="I59" s="1455"/>
    </row>
    <row r="61" spans="1:9" ht="13.8" x14ac:dyDescent="0.25">
      <c r="A61" s="26" t="s">
        <v>1788</v>
      </c>
    </row>
    <row r="63" spans="1:9" ht="13.8" x14ac:dyDescent="0.25">
      <c r="A63" s="1454" t="s">
        <v>2329</v>
      </c>
      <c r="B63" s="1454"/>
      <c r="C63" s="1454"/>
      <c r="D63" s="1454"/>
      <c r="E63" s="1454"/>
      <c r="F63" s="1454"/>
      <c r="G63" s="1454"/>
      <c r="H63" s="1454"/>
      <c r="I63" s="1454"/>
    </row>
  </sheetData>
  <customSheetViews>
    <customSheetView guid="{9014CDA8-C3FC-41E6-A045-DAEFC55B82B1}" showPageBreaks="1" fitToPage="1" printArea="1" topLeftCell="A28">
      <selection activeCell="A32" sqref="A32:J32"/>
      <pageMargins left="0.75" right="0.75" top="1" bottom="1" header="0.5" footer="0.5"/>
      <printOptions horizontalCentered="1"/>
      <pageSetup scale="76"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K24" sqref="K24"/>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14">
    <mergeCell ref="A1:I1"/>
    <mergeCell ref="A3:I3"/>
    <mergeCell ref="A4:I4"/>
    <mergeCell ref="A5:I5"/>
    <mergeCell ref="A33:I33"/>
    <mergeCell ref="A57:I57"/>
    <mergeCell ref="A58:I58"/>
    <mergeCell ref="A59:I59"/>
    <mergeCell ref="A63:I63"/>
    <mergeCell ref="A31:I31"/>
    <mergeCell ref="A35:I35"/>
    <mergeCell ref="A36:I36"/>
    <mergeCell ref="A37:I37"/>
    <mergeCell ref="B40:H40"/>
  </mergeCells>
  <phoneticPr fontId="0" type="noConversion"/>
  <hyperlinks>
    <hyperlink ref="A63:I63" r:id="rId3" display="Source: Canada Revenue Agency,  Individual Tax Statistics by Area (ITSA), 2013 Edition (2011 Tax Year)" xr:uid="{00000000-0004-0000-1D00-000000000000}"/>
    <hyperlink ref="A31:I31" r:id="rId4" display="Source: Canada Revenue Agency,  T1 Preliminary Statistics, Preliminary Table 5 for Prince Edward Island" xr:uid="{00000000-0004-0000-1D00-000001000000}"/>
  </hyperlinks>
  <printOptions horizontalCentered="1"/>
  <pageMargins left="0.74803149606299202" right="0.74803149606299202" top="0.98425196850393704" bottom="0.98425196850393704" header="0.511811023622047" footer="0.511811023622047"/>
  <pageSetup scale="81" firstPageNumber="27" orientation="portrait" useFirstPageNumber="1" r:id="rId5"/>
  <headerFooter alignWithMargins="0"/>
  <legacyDrawingHF r:id="rId6"/>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7">
    <tabColor rgb="FFFF0000"/>
    <pageSetUpPr fitToPage="1"/>
  </sheetPr>
  <dimension ref="A1:J50"/>
  <sheetViews>
    <sheetView zoomScaleNormal="100" workbookViewId="0">
      <selection sqref="A1:I1"/>
    </sheetView>
  </sheetViews>
  <sheetFormatPr defaultRowHeight="13.2" x14ac:dyDescent="0.25"/>
  <cols>
    <col min="1" max="1" width="25.109375" customWidth="1"/>
    <col min="2" max="2" width="12.6640625" customWidth="1"/>
    <col min="3" max="3" width="9.6640625" customWidth="1"/>
    <col min="4" max="4" width="12.6640625" customWidth="1"/>
    <col min="5" max="5" width="9.6640625" customWidth="1"/>
    <col min="6" max="6" width="12.6640625" customWidth="1"/>
    <col min="7" max="7" width="9.6640625" customWidth="1"/>
    <col min="8" max="8" width="12.6640625" customWidth="1"/>
    <col min="9" max="9" width="9.6640625" customWidth="1"/>
  </cols>
  <sheetData>
    <row r="1" spans="1:9" ht="17.399999999999999" x14ac:dyDescent="0.3">
      <c r="A1" s="1451" t="s">
        <v>1720</v>
      </c>
      <c r="B1" s="1451"/>
      <c r="C1" s="1451"/>
      <c r="D1" s="1451"/>
      <c r="E1" s="1451"/>
      <c r="F1" s="1451"/>
      <c r="G1" s="1451"/>
      <c r="H1" s="1451"/>
      <c r="I1" s="1451"/>
    </row>
    <row r="2" spans="1:9" ht="17.399999999999999" x14ac:dyDescent="0.3">
      <c r="A2" s="27"/>
    </row>
    <row r="3" spans="1:9" ht="17.399999999999999" x14ac:dyDescent="0.3">
      <c r="A3" s="1452" t="s">
        <v>2330</v>
      </c>
      <c r="B3" s="1452"/>
      <c r="C3" s="1452"/>
      <c r="D3" s="1452"/>
      <c r="E3" s="1452"/>
      <c r="F3" s="1452"/>
      <c r="G3" s="1452"/>
      <c r="H3" s="1452"/>
      <c r="I3" s="1452"/>
    </row>
    <row r="4" spans="1:9" ht="17.399999999999999" x14ac:dyDescent="0.3">
      <c r="A4" s="1452" t="s">
        <v>1778</v>
      </c>
      <c r="B4" s="1452"/>
      <c r="C4" s="1452"/>
      <c r="D4" s="1452"/>
      <c r="E4" s="1452"/>
      <c r="F4" s="1452"/>
      <c r="G4" s="1452"/>
      <c r="H4" s="1452"/>
      <c r="I4" s="1452"/>
    </row>
    <row r="5" spans="1:9" ht="17.399999999999999" x14ac:dyDescent="0.3">
      <c r="A5" s="1452" t="s">
        <v>440</v>
      </c>
      <c r="B5" s="1452"/>
      <c r="C5" s="1452"/>
      <c r="D5" s="1452"/>
      <c r="E5" s="1452"/>
      <c r="F5" s="1452"/>
      <c r="G5" s="1452"/>
      <c r="H5" s="1452"/>
      <c r="I5" s="1452"/>
    </row>
    <row r="8" spans="1:9" ht="15.6" x14ac:dyDescent="0.3">
      <c r="D8" s="37" t="s">
        <v>369</v>
      </c>
      <c r="F8" s="37" t="s">
        <v>474</v>
      </c>
      <c r="H8" s="37" t="s">
        <v>2331</v>
      </c>
    </row>
    <row r="9" spans="1:9" s="16" customFormat="1" ht="15.6" x14ac:dyDescent="0.3">
      <c r="A9" s="78" t="s">
        <v>1145</v>
      </c>
      <c r="B9" s="37" t="s">
        <v>21</v>
      </c>
      <c r="C9" s="37" t="s">
        <v>858</v>
      </c>
      <c r="D9" s="37" t="s">
        <v>1238</v>
      </c>
      <c r="E9" s="37" t="s">
        <v>858</v>
      </c>
      <c r="F9" s="37" t="s">
        <v>1238</v>
      </c>
      <c r="G9" s="37" t="s">
        <v>858</v>
      </c>
      <c r="H9" s="37" t="s">
        <v>2332</v>
      </c>
      <c r="I9" s="37" t="s">
        <v>858</v>
      </c>
    </row>
    <row r="10" spans="1:9" s="16" customFormat="1" ht="15.6" x14ac:dyDescent="0.3">
      <c r="A10" s="78" t="s">
        <v>1310</v>
      </c>
      <c r="B10" s="37" t="s">
        <v>1106</v>
      </c>
      <c r="C10" s="37" t="s">
        <v>87</v>
      </c>
      <c r="D10" s="37" t="s">
        <v>473</v>
      </c>
      <c r="E10" s="37" t="s">
        <v>87</v>
      </c>
      <c r="F10" s="37" t="s">
        <v>473</v>
      </c>
      <c r="G10" s="37" t="s">
        <v>87</v>
      </c>
      <c r="H10" s="37" t="s">
        <v>473</v>
      </c>
      <c r="I10" s="37" t="s">
        <v>87</v>
      </c>
    </row>
    <row r="11" spans="1:9" ht="4.5" customHeight="1" thickBot="1" x14ac:dyDescent="0.3">
      <c r="A11" s="24"/>
      <c r="B11" s="24"/>
      <c r="C11" s="24"/>
      <c r="D11" s="24"/>
      <c r="E11" s="24"/>
      <c r="F11" s="24"/>
      <c r="G11" s="24"/>
      <c r="H11" s="24"/>
      <c r="I11" s="24"/>
    </row>
    <row r="12" spans="1:9" ht="4.5" customHeight="1" x14ac:dyDescent="0.25"/>
    <row r="13" spans="1:9" s="26" customFormat="1" ht="13.8" x14ac:dyDescent="0.25">
      <c r="A13" s="26" t="s">
        <v>1107</v>
      </c>
      <c r="B13" s="13">
        <v>14390</v>
      </c>
      <c r="C13" s="67">
        <f>(B13/$B$26)*100</f>
        <v>12.069110123291118</v>
      </c>
      <c r="D13" s="13">
        <v>58334</v>
      </c>
      <c r="E13" s="67">
        <f>(D13/$D$26)*100</f>
        <v>1.1676218037469024</v>
      </c>
      <c r="F13" s="13">
        <v>54485</v>
      </c>
      <c r="G13" s="67">
        <f>(F13/$F$26)*100</f>
        <v>1.2248934498943604</v>
      </c>
      <c r="H13" s="13">
        <v>270</v>
      </c>
      <c r="I13" s="67">
        <f>(H13/$H$26)*100</f>
        <v>3.2851151432857717E-2</v>
      </c>
    </row>
    <row r="14" spans="1:9" s="26" customFormat="1" ht="12" customHeight="1" x14ac:dyDescent="0.25">
      <c r="B14" s="13"/>
      <c r="C14" s="67"/>
      <c r="D14" s="13"/>
      <c r="E14" s="67"/>
      <c r="F14" s="13"/>
      <c r="G14" s="67"/>
      <c r="H14" s="13"/>
      <c r="I14" s="67"/>
    </row>
    <row r="15" spans="1:9" s="26" customFormat="1" ht="13.8" x14ac:dyDescent="0.25">
      <c r="A15" s="26" t="s">
        <v>1137</v>
      </c>
      <c r="B15" s="13">
        <v>8880</v>
      </c>
      <c r="C15" s="67">
        <f>(B15/$B$26)*100</f>
        <v>7.447789985741843</v>
      </c>
      <c r="D15" s="13">
        <v>111161</v>
      </c>
      <c r="E15" s="67">
        <f t="shared" ref="E15:E26" si="0">(D15/$D$26)*100</f>
        <v>2.2250146968544828</v>
      </c>
      <c r="F15" s="13">
        <v>93568</v>
      </c>
      <c r="G15" s="67">
        <f t="shared" ref="G15:G26" si="1">(F15/$F$26)*100</f>
        <v>2.1035299682429205</v>
      </c>
      <c r="H15" s="13">
        <v>1194</v>
      </c>
      <c r="I15" s="67">
        <f t="shared" ref="I15:I26" si="2">(H15/$H$26)*100</f>
        <v>0.14527509189197083</v>
      </c>
    </row>
    <row r="16" spans="1:9" s="26" customFormat="1" ht="13.8" x14ac:dyDescent="0.25">
      <c r="A16" s="26" t="s">
        <v>1138</v>
      </c>
      <c r="B16" s="13">
        <v>11790</v>
      </c>
      <c r="C16" s="67">
        <f>(B16/$B$26)*100</f>
        <v>9.8884508932315693</v>
      </c>
      <c r="D16" s="13">
        <v>209742</v>
      </c>
      <c r="E16" s="67">
        <f t="shared" si="0"/>
        <v>4.1982262893249693</v>
      </c>
      <c r="F16" s="13">
        <v>170597</v>
      </c>
      <c r="G16" s="67">
        <f t="shared" si="1"/>
        <v>3.8352417706089414</v>
      </c>
      <c r="H16" s="13">
        <v>4406</v>
      </c>
      <c r="I16" s="67">
        <f t="shared" si="2"/>
        <v>0.53608212301174485</v>
      </c>
    </row>
    <row r="17" spans="1:10" s="26" customFormat="1" ht="12.75" customHeight="1" x14ac:dyDescent="0.25">
      <c r="B17" s="13"/>
      <c r="C17" s="67"/>
      <c r="D17" s="13"/>
      <c r="E17" s="67"/>
      <c r="F17" s="13"/>
      <c r="G17" s="67"/>
      <c r="H17" s="13"/>
      <c r="I17" s="67"/>
    </row>
    <row r="18" spans="1:10" s="26" customFormat="1" ht="13.8" x14ac:dyDescent="0.25">
      <c r="A18" s="26" t="s">
        <v>1140</v>
      </c>
      <c r="B18" s="13">
        <v>10410</v>
      </c>
      <c r="C18" s="67">
        <f>(B18/$B$26)*100</f>
        <v>8.7310240711230396</v>
      </c>
      <c r="D18" s="13">
        <v>233258</v>
      </c>
      <c r="E18" s="67">
        <f t="shared" si="0"/>
        <v>4.6689259556758484</v>
      </c>
      <c r="F18" s="13">
        <v>213173</v>
      </c>
      <c r="G18" s="67">
        <f t="shared" si="1"/>
        <v>4.7924054582789841</v>
      </c>
      <c r="H18" s="13">
        <v>11748</v>
      </c>
      <c r="I18" s="67">
        <f t="shared" si="2"/>
        <v>1.4293901001230094</v>
      </c>
    </row>
    <row r="19" spans="1:10" s="26" customFormat="1" ht="13.8" x14ac:dyDescent="0.25">
      <c r="A19" s="26" t="s">
        <v>1141</v>
      </c>
      <c r="B19" s="13">
        <v>9570</v>
      </c>
      <c r="C19" s="67">
        <f>(B19/$B$26)*100</f>
        <v>8.0265033967961088</v>
      </c>
      <c r="D19" s="13">
        <v>263156</v>
      </c>
      <c r="E19" s="67">
        <f t="shared" si="0"/>
        <v>5.2673686595608018</v>
      </c>
      <c r="F19" s="13">
        <v>241201</v>
      </c>
      <c r="G19" s="67">
        <f t="shared" si="1"/>
        <v>5.4225112417724075</v>
      </c>
      <c r="H19" s="13">
        <v>20905</v>
      </c>
      <c r="I19" s="67">
        <f t="shared" si="2"/>
        <v>2.543530817421817</v>
      </c>
    </row>
    <row r="20" spans="1:10" s="26" customFormat="1" ht="12.75" customHeight="1" x14ac:dyDescent="0.25">
      <c r="B20" s="13"/>
      <c r="C20" s="67"/>
      <c r="D20" s="13"/>
      <c r="E20" s="67"/>
      <c r="F20" s="13"/>
      <c r="G20" s="67"/>
      <c r="H20" s="13"/>
      <c r="I20" s="67"/>
    </row>
    <row r="21" spans="1:10" s="26" customFormat="1" ht="13.8" x14ac:dyDescent="0.25">
      <c r="A21" s="26" t="s">
        <v>1142</v>
      </c>
      <c r="B21" s="13">
        <v>17040</v>
      </c>
      <c r="C21" s="67">
        <f>(B21/$B$26)*100</f>
        <v>14.291705107774888</v>
      </c>
      <c r="D21" s="13">
        <v>594459</v>
      </c>
      <c r="E21" s="67">
        <f t="shared" si="0"/>
        <v>11.898777553975036</v>
      </c>
      <c r="F21" s="13">
        <v>559728</v>
      </c>
      <c r="G21" s="67">
        <f t="shared" si="1"/>
        <v>12.583411231026348</v>
      </c>
      <c r="H21" s="13">
        <v>67792</v>
      </c>
      <c r="I21" s="67">
        <f t="shared" si="2"/>
        <v>8.2483157701344094</v>
      </c>
    </row>
    <row r="22" spans="1:10" s="26" customFormat="1" ht="13.8" x14ac:dyDescent="0.25">
      <c r="A22" s="26" t="s">
        <v>1143</v>
      </c>
      <c r="B22" s="13">
        <v>13840</v>
      </c>
      <c r="C22" s="67">
        <f>(B22/$B$26)*100</f>
        <v>11.607816824624676</v>
      </c>
      <c r="D22" s="13">
        <v>620243</v>
      </c>
      <c r="E22" s="67">
        <f t="shared" si="0"/>
        <v>12.414873837237115</v>
      </c>
      <c r="F22" s="13">
        <v>576056</v>
      </c>
      <c r="G22" s="67">
        <f t="shared" si="1"/>
        <v>12.950485843302664</v>
      </c>
      <c r="H22" s="13">
        <v>88339</v>
      </c>
      <c r="I22" s="67">
        <f t="shared" si="2"/>
        <v>10.748288394174882</v>
      </c>
    </row>
    <row r="23" spans="1:10" s="26" customFormat="1" ht="12.75" customHeight="1" x14ac:dyDescent="0.25">
      <c r="B23" s="13"/>
      <c r="C23" s="67"/>
      <c r="D23" s="13"/>
      <c r="E23" s="67"/>
      <c r="F23" s="13"/>
      <c r="G23" s="67"/>
      <c r="H23" s="13"/>
      <c r="I23" s="67"/>
    </row>
    <row r="24" spans="1:10" s="26" customFormat="1" ht="13.8" x14ac:dyDescent="0.25">
      <c r="A24" s="26" t="s">
        <v>1144</v>
      </c>
      <c r="B24" s="13">
        <v>33310</v>
      </c>
      <c r="C24" s="67">
        <f>(B24/$B$26)*100</f>
        <v>27.937599597416757</v>
      </c>
      <c r="D24" s="13">
        <v>2905616</v>
      </c>
      <c r="E24" s="67">
        <f t="shared" si="0"/>
        <v>58.159231235914888</v>
      </c>
      <c r="F24" s="13">
        <v>2539335</v>
      </c>
      <c r="G24" s="67">
        <f t="shared" si="1"/>
        <v>57.087543518170058</v>
      </c>
      <c r="H24" s="13">
        <v>627236</v>
      </c>
      <c r="I24" s="67">
        <f t="shared" si="2"/>
        <v>76.316388222740542</v>
      </c>
    </row>
    <row r="25" spans="1:10" s="26" customFormat="1" ht="4.5" customHeight="1" x14ac:dyDescent="0.25">
      <c r="B25" s="60"/>
      <c r="C25" s="209"/>
      <c r="D25" s="60"/>
      <c r="E25" s="209"/>
      <c r="F25" s="60"/>
      <c r="G25" s="209"/>
      <c r="H25" s="60"/>
      <c r="I25" s="209"/>
    </row>
    <row r="26" spans="1:10" s="32" customFormat="1" ht="13.8" x14ac:dyDescent="0.25">
      <c r="A26" s="32" t="s">
        <v>1165</v>
      </c>
      <c r="B26" s="56">
        <v>119230</v>
      </c>
      <c r="C26" s="80">
        <f>(B26/$B$26)*100</f>
        <v>100</v>
      </c>
      <c r="D26" s="56">
        <v>4995967</v>
      </c>
      <c r="E26" s="1261">
        <f t="shared" si="0"/>
        <v>100</v>
      </c>
      <c r="F26" s="56">
        <v>4448142</v>
      </c>
      <c r="G26" s="1261">
        <f t="shared" si="1"/>
        <v>100</v>
      </c>
      <c r="H26" s="56">
        <v>821889</v>
      </c>
      <c r="I26" s="1261">
        <f t="shared" si="2"/>
        <v>100</v>
      </c>
    </row>
    <row r="29" spans="1:10" ht="15.6" x14ac:dyDescent="0.3">
      <c r="D29" s="37" t="s">
        <v>369</v>
      </c>
      <c r="F29" s="37" t="s">
        <v>474</v>
      </c>
      <c r="H29" s="37" t="s">
        <v>2331</v>
      </c>
    </row>
    <row r="30" spans="1:10" ht="15.6" x14ac:dyDescent="0.3">
      <c r="A30" s="11" t="s">
        <v>1145</v>
      </c>
      <c r="B30" s="37" t="s">
        <v>21</v>
      </c>
      <c r="C30" s="37" t="s">
        <v>858</v>
      </c>
      <c r="D30" s="37" t="s">
        <v>1238</v>
      </c>
      <c r="E30" s="37" t="s">
        <v>858</v>
      </c>
      <c r="F30" s="37" t="s">
        <v>1238</v>
      </c>
      <c r="G30" s="37" t="s">
        <v>858</v>
      </c>
      <c r="H30" s="37" t="s">
        <v>2332</v>
      </c>
      <c r="I30" s="37" t="s">
        <v>858</v>
      </c>
    </row>
    <row r="31" spans="1:10" ht="15.6" x14ac:dyDescent="0.3">
      <c r="A31" s="78" t="s">
        <v>1780</v>
      </c>
      <c r="B31" s="37" t="s">
        <v>1106</v>
      </c>
      <c r="C31" s="37" t="s">
        <v>87</v>
      </c>
      <c r="D31" s="37" t="s">
        <v>473</v>
      </c>
      <c r="E31" s="37" t="s">
        <v>87</v>
      </c>
      <c r="F31" s="37" t="s">
        <v>473</v>
      </c>
      <c r="G31" s="37" t="s">
        <v>87</v>
      </c>
      <c r="H31" s="37" t="s">
        <v>473</v>
      </c>
      <c r="I31" s="37" t="s">
        <v>87</v>
      </c>
      <c r="J31" s="774"/>
    </row>
    <row r="32" spans="1:10" ht="4.5" customHeight="1" thickBot="1" x14ac:dyDescent="0.3">
      <c r="A32" s="24"/>
      <c r="B32" s="24"/>
      <c r="C32" s="24"/>
      <c r="D32" s="24"/>
      <c r="E32" s="24"/>
      <c r="F32" s="24"/>
      <c r="G32" s="24"/>
      <c r="H32" s="24"/>
      <c r="I32" s="24"/>
    </row>
    <row r="33" spans="1:10" ht="4.5" customHeight="1" x14ac:dyDescent="0.25"/>
    <row r="34" spans="1:10" s="36" customFormat="1" ht="13.8" x14ac:dyDescent="0.25">
      <c r="A34" s="26" t="s">
        <v>1779</v>
      </c>
      <c r="B34" s="13">
        <v>5550</v>
      </c>
      <c r="C34" s="67">
        <f>B34/$B$47*100</f>
        <v>4.6548687410886522</v>
      </c>
      <c r="D34" s="13">
        <v>54557</v>
      </c>
      <c r="E34" s="67">
        <f>D34/$D$47*100</f>
        <v>1.0920208239966356</v>
      </c>
      <c r="F34" s="13">
        <v>53551</v>
      </c>
      <c r="G34" s="67">
        <f>F34/$F$47*100</f>
        <v>1.2038959187903624</v>
      </c>
      <c r="H34" s="13">
        <v>2440</v>
      </c>
      <c r="I34" s="67">
        <f>H34/$H$47*100</f>
        <v>0.29687707220804754</v>
      </c>
      <c r="J34"/>
    </row>
    <row r="35" spans="1:10" ht="13.8" x14ac:dyDescent="0.25">
      <c r="A35" s="26"/>
      <c r="B35" s="13"/>
      <c r="C35" s="67"/>
      <c r="D35" s="13"/>
      <c r="E35" s="67"/>
      <c r="F35" s="13"/>
      <c r="G35" s="67"/>
      <c r="H35" s="13"/>
      <c r="I35" s="67"/>
    </row>
    <row r="36" spans="1:10" ht="12.75" customHeight="1" x14ac:dyDescent="0.25">
      <c r="A36" s="26" t="s">
        <v>1781</v>
      </c>
      <c r="B36" s="13">
        <v>17590</v>
      </c>
      <c r="C36" s="67">
        <f t="shared" ref="C36:C47" si="3">B36/$B$47*100</f>
        <v>14.752998406441332</v>
      </c>
      <c r="D36" s="13">
        <v>476073</v>
      </c>
      <c r="E36" s="67">
        <f t="shared" ref="E36:E47" si="4">D36/$D$47*100</f>
        <v>9.5291462093324473</v>
      </c>
      <c r="F36" s="13">
        <v>451829</v>
      </c>
      <c r="G36" s="67">
        <f t="shared" ref="G36:G47" si="5">F36/$F$47*100</f>
        <v>10.157701799987501</v>
      </c>
      <c r="H36" s="13">
        <v>57880</v>
      </c>
      <c r="I36" s="67">
        <f t="shared" ref="I36:I47" si="6">H36/$H$47*100</f>
        <v>7.0423134997548331</v>
      </c>
    </row>
    <row r="37" spans="1:10" ht="13.8" x14ac:dyDescent="0.25">
      <c r="A37" s="26" t="s">
        <v>1782</v>
      </c>
      <c r="B37" s="13">
        <v>16430</v>
      </c>
      <c r="C37" s="67">
        <f t="shared" si="3"/>
        <v>13.780088903799378</v>
      </c>
      <c r="D37" s="13">
        <v>710902</v>
      </c>
      <c r="E37" s="67">
        <f t="shared" si="4"/>
        <v>14.229517528838761</v>
      </c>
      <c r="F37" s="13">
        <v>643021</v>
      </c>
      <c r="G37" s="67">
        <f t="shared" si="5"/>
        <v>14.455945875828604</v>
      </c>
      <c r="H37" s="13">
        <v>123713</v>
      </c>
      <c r="I37" s="67">
        <f t="shared" si="6"/>
        <v>15.052275915604174</v>
      </c>
    </row>
    <row r="38" spans="1:10" ht="13.8" x14ac:dyDescent="0.25">
      <c r="A38" s="26"/>
      <c r="B38" s="13"/>
      <c r="C38" s="67"/>
      <c r="D38" s="13"/>
      <c r="E38" s="67"/>
      <c r="F38" s="13"/>
      <c r="G38" s="67"/>
      <c r="H38" s="13"/>
      <c r="I38" s="67"/>
    </row>
    <row r="39" spans="1:10" ht="12.75" customHeight="1" x14ac:dyDescent="0.25">
      <c r="A39" s="26" t="s">
        <v>1783</v>
      </c>
      <c r="B39" s="13">
        <v>18080</v>
      </c>
      <c r="C39" s="67">
        <f t="shared" si="3"/>
        <v>15.163968799798708</v>
      </c>
      <c r="D39" s="13">
        <v>935752</v>
      </c>
      <c r="E39" s="67">
        <f t="shared" si="4"/>
        <v>18.730147737164799</v>
      </c>
      <c r="F39" s="13">
        <v>844679</v>
      </c>
      <c r="G39" s="67">
        <f t="shared" si="5"/>
        <v>18.989479202777247</v>
      </c>
      <c r="H39" s="13">
        <v>180912</v>
      </c>
      <c r="I39" s="67">
        <f t="shared" si="6"/>
        <v>22.011731511189467</v>
      </c>
    </row>
    <row r="40" spans="1:10" ht="13.8" x14ac:dyDescent="0.25">
      <c r="A40" s="26" t="s">
        <v>1784</v>
      </c>
      <c r="B40" s="13">
        <v>21350</v>
      </c>
      <c r="C40" s="67">
        <f t="shared" si="3"/>
        <v>17.906567139142833</v>
      </c>
      <c r="D40" s="13">
        <v>1132294</v>
      </c>
      <c r="E40" s="67">
        <f t="shared" si="4"/>
        <v>22.664160912191775</v>
      </c>
      <c r="F40" s="13">
        <v>1004099</v>
      </c>
      <c r="G40" s="67">
        <f t="shared" si="5"/>
        <v>22.573447520335456</v>
      </c>
      <c r="H40" s="13">
        <v>220191</v>
      </c>
      <c r="I40" s="67">
        <f t="shared" si="6"/>
        <v>26.790844019082872</v>
      </c>
    </row>
    <row r="41" spans="1:10" ht="13.8" x14ac:dyDescent="0.25">
      <c r="A41" s="26"/>
      <c r="B41" s="13"/>
      <c r="C41" s="67"/>
      <c r="D41" s="13"/>
      <c r="E41" s="67"/>
      <c r="F41" s="13"/>
      <c r="G41" s="67"/>
      <c r="H41" s="13"/>
      <c r="I41" s="67"/>
    </row>
    <row r="42" spans="1:10" ht="12.75" customHeight="1" x14ac:dyDescent="0.25">
      <c r="A42" s="26" t="s">
        <v>1785</v>
      </c>
      <c r="B42" s="13">
        <v>20350</v>
      </c>
      <c r="C42" s="67">
        <f t="shared" si="3"/>
        <v>17.067852050658392</v>
      </c>
      <c r="D42" s="13">
        <v>955739</v>
      </c>
      <c r="E42" s="67">
        <f t="shared" si="4"/>
        <v>19.130210427731008</v>
      </c>
      <c r="F42" s="13">
        <v>830836</v>
      </c>
      <c r="G42" s="67">
        <f t="shared" si="5"/>
        <v>18.678270612763711</v>
      </c>
      <c r="H42" s="13">
        <v>155802</v>
      </c>
      <c r="I42" s="67">
        <f t="shared" si="6"/>
        <v>18.956574427933699</v>
      </c>
    </row>
    <row r="43" spans="1:10" ht="13.8" x14ac:dyDescent="0.25">
      <c r="A43" s="26" t="s">
        <v>1786</v>
      </c>
      <c r="B43" s="13">
        <v>7730</v>
      </c>
      <c r="C43" s="67">
        <f t="shared" si="3"/>
        <v>6.4832676339847346</v>
      </c>
      <c r="D43" s="13">
        <v>307194</v>
      </c>
      <c r="E43" s="67">
        <f t="shared" si="4"/>
        <v>6.1488396540649681</v>
      </c>
      <c r="F43" s="13">
        <v>262527</v>
      </c>
      <c r="G43" s="67">
        <f t="shared" si="5"/>
        <v>5.901947374881467</v>
      </c>
      <c r="H43" s="13">
        <v>39028</v>
      </c>
      <c r="I43" s="67">
        <f t="shared" si="6"/>
        <v>4.7485731041539667</v>
      </c>
    </row>
    <row r="44" spans="1:10" ht="13.8" x14ac:dyDescent="0.25">
      <c r="A44" s="26"/>
      <c r="B44" s="13"/>
      <c r="C44" s="67"/>
      <c r="D44" s="13"/>
      <c r="E44" s="67"/>
      <c r="F44" s="13"/>
      <c r="G44" s="67"/>
      <c r="H44" s="13"/>
      <c r="I44" s="67"/>
    </row>
    <row r="45" spans="1:10" ht="12.75" customHeight="1" x14ac:dyDescent="0.25">
      <c r="A45" s="26" t="s">
        <v>1787</v>
      </c>
      <c r="B45" s="13">
        <v>12170</v>
      </c>
      <c r="C45" s="67">
        <f t="shared" si="3"/>
        <v>10.207162626855656</v>
      </c>
      <c r="D45" s="13">
        <v>423455</v>
      </c>
      <c r="E45" s="67">
        <f t="shared" si="4"/>
        <v>8.475936690534585</v>
      </c>
      <c r="F45" s="13">
        <v>357600</v>
      </c>
      <c r="G45" s="67">
        <f t="shared" si="5"/>
        <v>8.0393116946356482</v>
      </c>
      <c r="H45" s="13">
        <v>41925</v>
      </c>
      <c r="I45" s="67">
        <f t="shared" si="6"/>
        <v>5.1010537919354073</v>
      </c>
    </row>
    <row r="46" spans="1:10" ht="4.5" customHeight="1" x14ac:dyDescent="0.25">
      <c r="A46" s="26"/>
      <c r="B46" s="60"/>
      <c r="C46" s="209"/>
      <c r="D46" s="60"/>
      <c r="E46" s="209"/>
      <c r="F46" s="60"/>
      <c r="G46" s="209"/>
      <c r="H46" s="60"/>
      <c r="I46" s="209"/>
    </row>
    <row r="47" spans="1:10" s="34" customFormat="1" ht="13.8" x14ac:dyDescent="0.25">
      <c r="A47" s="32" t="s">
        <v>1165</v>
      </c>
      <c r="B47" s="56">
        <v>119230</v>
      </c>
      <c r="C47" s="1261">
        <f t="shared" si="3"/>
        <v>100</v>
      </c>
      <c r="D47" s="56">
        <v>4995967</v>
      </c>
      <c r="E47" s="1261">
        <f t="shared" si="4"/>
        <v>100</v>
      </c>
      <c r="F47" s="1262">
        <v>4448142</v>
      </c>
      <c r="G47" s="1261">
        <f t="shared" si="5"/>
        <v>100</v>
      </c>
      <c r="H47" s="1262">
        <v>821889</v>
      </c>
      <c r="I47" s="1261">
        <f t="shared" si="6"/>
        <v>100</v>
      </c>
    </row>
    <row r="48" spans="1:10" ht="13.5" customHeight="1" x14ac:dyDescent="0.25"/>
    <row r="49" spans="1:5" x14ac:dyDescent="0.25">
      <c r="B49" s="47"/>
      <c r="D49" s="131"/>
    </row>
    <row r="50" spans="1:5" ht="13.8" x14ac:dyDescent="0.25">
      <c r="A50" s="1454" t="s">
        <v>1841</v>
      </c>
      <c r="B50" s="1454"/>
      <c r="C50" s="1454"/>
      <c r="D50" s="1454"/>
      <c r="E50" s="1454"/>
    </row>
  </sheetData>
  <customSheetViews>
    <customSheetView guid="{9014CDA8-C3FC-41E6-A045-DAEFC55B82B1}" showPageBreaks="1" fitToPage="1" printArea="1">
      <selection sqref="A1:I1"/>
      <pageMargins left="0.75" right="0.75" top="1" bottom="1" header="0.5" footer="0.5"/>
      <printOptions horizontalCentered="1"/>
      <pageSetup scale="79" firstPageNumber="33" orientation="portrait" verticalDpi="300" r:id="rId1"/>
      <headerFooter alignWithMargins="0">
        <oddFooter>&amp;C&amp;P</oddFooter>
      </headerFooter>
    </customSheetView>
    <customSheetView guid="{F67F5823-51D5-4D47-B100-5B47C1E6BCB9}" showPageBreaks="1" fitToPage="1" printArea="1">
      <selection activeCell="E13" sqref="E13"/>
      <pageMargins left="0.75" right="0.75" top="1" bottom="1" header="0.5" footer="0.5"/>
      <printOptions horizontalCentered="1"/>
      <pageSetup scale="78" firstPageNumber="33" orientation="portrait" verticalDpi="300" r:id="rId2"/>
      <headerFooter alignWithMargins="0">
        <oddFooter>&amp;C&amp;P</oddFooter>
      </headerFooter>
    </customSheetView>
  </customSheetViews>
  <mergeCells count="5">
    <mergeCell ref="A1:I1"/>
    <mergeCell ref="A3:I3"/>
    <mergeCell ref="A4:I4"/>
    <mergeCell ref="A5:I5"/>
    <mergeCell ref="A50:E50"/>
  </mergeCells>
  <phoneticPr fontId="0" type="noConversion"/>
  <hyperlinks>
    <hyperlink ref="A50:E50" r:id="rId3" display="Source: Canada Revenue Agency,  T1 Final Statistics,  Tables 2 and 4." xr:uid="{00000000-0004-0000-1E00-000000000000}"/>
  </hyperlinks>
  <printOptions horizontalCentered="1"/>
  <pageMargins left="0.74803149606299202" right="0.74803149606299202" top="0.98425196850393704" bottom="0.98425196850393704" header="0.511811023622047" footer="0.511811023622047"/>
  <pageSetup scale="79" firstPageNumber="27" orientation="portrait" useFirstPageNumber="1" r:id="rId4"/>
  <headerFooter alignWithMargins="0"/>
  <legacyDrawingHF r:id="rId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28">
    <tabColor rgb="FFFF0000"/>
    <pageSetUpPr fitToPage="1"/>
  </sheetPr>
  <dimension ref="A1:F62"/>
  <sheetViews>
    <sheetView zoomScaleNormal="100" workbookViewId="0">
      <selection sqref="A1:F1"/>
    </sheetView>
  </sheetViews>
  <sheetFormatPr defaultRowHeight="13.2" x14ac:dyDescent="0.25"/>
  <cols>
    <col min="1" max="1" width="51" customWidth="1"/>
    <col min="2" max="2" width="12.6640625" customWidth="1"/>
    <col min="3" max="3" width="14.33203125" customWidth="1"/>
    <col min="4" max="6" width="12.6640625" customWidth="1"/>
  </cols>
  <sheetData>
    <row r="1" spans="1:6" ht="17.399999999999999" x14ac:dyDescent="0.3">
      <c r="A1" s="1451" t="s">
        <v>1927</v>
      </c>
      <c r="B1" s="1451"/>
      <c r="C1" s="1451"/>
      <c r="D1" s="1451"/>
      <c r="E1" s="1451"/>
      <c r="F1" s="1451"/>
    </row>
    <row r="2" spans="1:6" ht="17.399999999999999" x14ac:dyDescent="0.3">
      <c r="A2" s="27"/>
    </row>
    <row r="3" spans="1:6" ht="17.399999999999999" x14ac:dyDescent="0.3">
      <c r="A3" s="1452" t="s">
        <v>2333</v>
      </c>
      <c r="B3" s="1452"/>
      <c r="C3" s="1452"/>
      <c r="D3" s="1452"/>
      <c r="E3" s="1452"/>
      <c r="F3" s="1452"/>
    </row>
    <row r="4" spans="1:6" ht="17.399999999999999" x14ac:dyDescent="0.3">
      <c r="A4" s="1452" t="s">
        <v>619</v>
      </c>
      <c r="B4" s="1452"/>
      <c r="C4" s="1452"/>
      <c r="D4" s="1452"/>
      <c r="E4" s="1452"/>
      <c r="F4" s="1452"/>
    </row>
    <row r="5" spans="1:6" ht="17.399999999999999" x14ac:dyDescent="0.3">
      <c r="A5" s="1452" t="s">
        <v>440</v>
      </c>
      <c r="B5" s="1452"/>
      <c r="C5" s="1452"/>
      <c r="D5" s="1452"/>
      <c r="E5" s="1452"/>
      <c r="F5" s="1452"/>
    </row>
    <row r="6" spans="1:6" ht="12.75" customHeight="1" x14ac:dyDescent="0.3">
      <c r="A6" s="15"/>
      <c r="B6" s="15"/>
      <c r="C6" s="15"/>
      <c r="D6" s="15"/>
      <c r="E6" s="15"/>
      <c r="F6" s="15"/>
    </row>
    <row r="8" spans="1:6" ht="15.6" x14ac:dyDescent="0.3">
      <c r="C8" s="37" t="s">
        <v>369</v>
      </c>
      <c r="E8" s="37" t="s">
        <v>474</v>
      </c>
      <c r="F8" s="705" t="s">
        <v>369</v>
      </c>
    </row>
    <row r="9" spans="1:6" s="28" customFormat="1" ht="18" x14ac:dyDescent="0.3">
      <c r="B9" s="37" t="s">
        <v>21</v>
      </c>
      <c r="C9" s="37" t="s">
        <v>1238</v>
      </c>
      <c r="D9" s="37" t="s">
        <v>20</v>
      </c>
      <c r="E9" s="37" t="s">
        <v>1238</v>
      </c>
      <c r="F9" s="705" t="s">
        <v>1587</v>
      </c>
    </row>
    <row r="10" spans="1:6" s="28" customFormat="1" ht="15.6" x14ac:dyDescent="0.3">
      <c r="B10" s="37" t="s">
        <v>1106</v>
      </c>
      <c r="C10" s="37" t="s">
        <v>18</v>
      </c>
      <c r="D10" s="37" t="s">
        <v>1403</v>
      </c>
      <c r="E10" s="37" t="s">
        <v>18</v>
      </c>
      <c r="F10" s="705" t="s">
        <v>18</v>
      </c>
    </row>
    <row r="11" spans="1:6" ht="4.5" customHeight="1" thickBot="1" x14ac:dyDescent="0.3">
      <c r="A11" s="24"/>
      <c r="B11" s="24"/>
      <c r="C11" s="24"/>
      <c r="D11" s="24"/>
      <c r="E11" s="24"/>
      <c r="F11" s="24"/>
    </row>
    <row r="12" spans="1:6" ht="4.5" customHeight="1" x14ac:dyDescent="0.25">
      <c r="B12" s="172"/>
      <c r="C12" s="172"/>
      <c r="D12" s="172"/>
      <c r="E12" s="172"/>
      <c r="F12" s="172"/>
    </row>
    <row r="13" spans="1:6" s="32" customFormat="1" ht="13.8" x14ac:dyDescent="0.25">
      <c r="A13" s="32" t="s">
        <v>803</v>
      </c>
      <c r="B13" s="56">
        <v>65900</v>
      </c>
      <c r="C13" s="56">
        <v>3097927</v>
      </c>
      <c r="D13" s="56">
        <f>C13*1000/B13</f>
        <v>47009.514415781487</v>
      </c>
      <c r="E13" s="56">
        <v>2840440</v>
      </c>
      <c r="F13" s="56">
        <v>555110</v>
      </c>
    </row>
    <row r="14" spans="1:6" s="26" customFormat="1" ht="12.75" customHeight="1" x14ac:dyDescent="0.25">
      <c r="B14" s="165"/>
      <c r="C14" s="165"/>
      <c r="D14" s="308"/>
      <c r="E14" s="165"/>
      <c r="F14" s="165"/>
    </row>
    <row r="15" spans="1:6" s="26" customFormat="1" ht="13.8" x14ac:dyDescent="0.25">
      <c r="A15" s="26" t="s">
        <v>806</v>
      </c>
      <c r="B15" s="165"/>
      <c r="C15" s="165"/>
      <c r="D15" s="308"/>
      <c r="E15" s="165"/>
      <c r="F15" s="165"/>
    </row>
    <row r="16" spans="1:6" s="26" customFormat="1" ht="13.8" x14ac:dyDescent="0.25">
      <c r="A16" s="26" t="s">
        <v>976</v>
      </c>
      <c r="B16" s="165"/>
      <c r="C16" s="165"/>
      <c r="D16" s="308"/>
      <c r="E16" s="165"/>
      <c r="F16" s="165"/>
    </row>
    <row r="17" spans="1:6" s="26" customFormat="1" ht="13.8" x14ac:dyDescent="0.25">
      <c r="A17" s="26" t="s">
        <v>1289</v>
      </c>
      <c r="B17" s="165"/>
      <c r="C17" s="165"/>
      <c r="D17" s="308"/>
      <c r="E17" s="165"/>
      <c r="F17" s="165"/>
    </row>
    <row r="18" spans="1:6" s="26" customFormat="1" ht="13.8" x14ac:dyDescent="0.25">
      <c r="A18" s="26" t="s">
        <v>804</v>
      </c>
      <c r="B18" s="165"/>
      <c r="C18" s="165"/>
      <c r="D18" s="308"/>
      <c r="E18" s="165"/>
      <c r="F18" s="165"/>
    </row>
    <row r="19" spans="1:6" s="26" customFormat="1" ht="13.8" x14ac:dyDescent="0.25">
      <c r="A19" s="26" t="s">
        <v>805</v>
      </c>
      <c r="B19" s="165"/>
      <c r="C19" s="165"/>
      <c r="D19" s="308"/>
      <c r="E19" s="165"/>
      <c r="F19" s="165"/>
    </row>
    <row r="20" spans="1:6" s="26" customFormat="1" ht="12.75" customHeight="1" x14ac:dyDescent="0.25">
      <c r="B20" s="165"/>
      <c r="C20" s="165"/>
      <c r="D20" s="308"/>
      <c r="E20" s="165"/>
      <c r="F20" s="165"/>
    </row>
    <row r="21" spans="1:6" s="32" customFormat="1" ht="13.8" x14ac:dyDescent="0.25">
      <c r="A21" s="32" t="s">
        <v>958</v>
      </c>
      <c r="B21" s="308">
        <v>2830</v>
      </c>
      <c r="C21" s="308">
        <v>187334</v>
      </c>
      <c r="D21" s="56">
        <f>C21*1000/B21</f>
        <v>66195.75971731449</v>
      </c>
      <c r="E21" s="308">
        <v>163980</v>
      </c>
      <c r="F21" s="308">
        <v>48903</v>
      </c>
    </row>
    <row r="22" spans="1:6" s="26" customFormat="1" ht="12.75" customHeight="1" x14ac:dyDescent="0.25">
      <c r="B22" s="165"/>
      <c r="C22" s="165"/>
      <c r="D22" s="308"/>
      <c r="E22" s="165"/>
      <c r="F22" s="165"/>
    </row>
    <row r="23" spans="1:6" s="26" customFormat="1" ht="13.8" hidden="1" x14ac:dyDescent="0.25">
      <c r="A23" s="26" t="s">
        <v>959</v>
      </c>
      <c r="B23" s="165"/>
      <c r="C23" s="165"/>
      <c r="D23" s="165"/>
      <c r="E23" s="165"/>
      <c r="F23" s="165"/>
    </row>
    <row r="24" spans="1:6" s="26" customFormat="1" ht="13.8" hidden="1" x14ac:dyDescent="0.25">
      <c r="A24" s="26" t="s">
        <v>960</v>
      </c>
      <c r="B24" s="165"/>
      <c r="C24" s="165"/>
      <c r="D24" s="165"/>
      <c r="E24" s="165"/>
      <c r="F24" s="165"/>
    </row>
    <row r="25" spans="1:6" s="26" customFormat="1" ht="12" customHeight="1" x14ac:dyDescent="0.25">
      <c r="B25" s="165"/>
      <c r="C25" s="165"/>
      <c r="D25" s="308"/>
      <c r="E25" s="165"/>
      <c r="F25" s="165"/>
    </row>
    <row r="26" spans="1:6" s="32" customFormat="1" ht="13.8" x14ac:dyDescent="0.25">
      <c r="A26" s="32" t="s">
        <v>542</v>
      </c>
      <c r="B26" s="308">
        <v>330</v>
      </c>
      <c r="C26" s="308">
        <v>24726</v>
      </c>
      <c r="D26" s="56">
        <f>C26*1000/B26</f>
        <v>74927.272727272721</v>
      </c>
      <c r="E26" s="308">
        <v>21934</v>
      </c>
      <c r="F26" s="308">
        <v>7035</v>
      </c>
    </row>
    <row r="27" spans="1:6" s="26" customFormat="1" ht="12.75" customHeight="1" x14ac:dyDescent="0.25">
      <c r="B27" s="165"/>
      <c r="C27" s="165"/>
      <c r="D27" s="308"/>
      <c r="E27" s="165"/>
      <c r="F27" s="165"/>
    </row>
    <row r="28" spans="1:6" s="26" customFormat="1" ht="13.8" x14ac:dyDescent="0.25">
      <c r="A28" s="26" t="s">
        <v>1321</v>
      </c>
      <c r="B28" s="165"/>
      <c r="C28" s="165"/>
      <c r="D28" s="308"/>
      <c r="E28" s="165"/>
      <c r="F28" s="165"/>
    </row>
    <row r="29" spans="1:6" s="26" customFormat="1" ht="13.8" x14ac:dyDescent="0.25">
      <c r="A29" s="26" t="s">
        <v>1337</v>
      </c>
      <c r="B29" s="165"/>
      <c r="C29" s="165"/>
      <c r="D29" s="308"/>
      <c r="E29" s="165"/>
      <c r="F29" s="165"/>
    </row>
    <row r="30" spans="1:6" s="26" customFormat="1" ht="13.8" x14ac:dyDescent="0.25">
      <c r="A30" s="26" t="s">
        <v>550</v>
      </c>
      <c r="B30" s="165"/>
      <c r="C30" s="165"/>
      <c r="D30" s="308"/>
      <c r="E30" s="165"/>
      <c r="F30" s="165"/>
    </row>
    <row r="31" spans="1:6" s="26" customFormat="1" ht="13.8" x14ac:dyDescent="0.25">
      <c r="A31" s="26" t="s">
        <v>551</v>
      </c>
      <c r="B31" s="165"/>
      <c r="C31" s="165"/>
      <c r="D31" s="308"/>
      <c r="E31" s="165"/>
      <c r="F31" s="165"/>
    </row>
    <row r="32" spans="1:6" s="26" customFormat="1" ht="12.75" customHeight="1" x14ac:dyDescent="0.25">
      <c r="B32" s="165"/>
      <c r="C32" s="165"/>
      <c r="D32" s="308"/>
      <c r="E32" s="165"/>
      <c r="F32" s="165"/>
    </row>
    <row r="33" spans="1:6" s="32" customFormat="1" ht="13.8" x14ac:dyDescent="0.25">
      <c r="A33" s="32" t="s">
        <v>552</v>
      </c>
      <c r="B33" s="308">
        <v>3780</v>
      </c>
      <c r="C33" s="308">
        <v>119351</v>
      </c>
      <c r="D33" s="56">
        <f>C33*1000/B33</f>
        <v>31574.338624338623</v>
      </c>
      <c r="E33" s="308">
        <v>109317</v>
      </c>
      <c r="F33" s="308">
        <v>24600</v>
      </c>
    </row>
    <row r="34" spans="1:6" s="26" customFormat="1" ht="12.75" customHeight="1" x14ac:dyDescent="0.25">
      <c r="B34" s="165"/>
      <c r="C34" s="165"/>
      <c r="D34" s="308"/>
      <c r="E34" s="165"/>
      <c r="F34" s="165"/>
    </row>
    <row r="35" spans="1:6" s="26" customFormat="1" ht="13.8" x14ac:dyDescent="0.25">
      <c r="A35" s="26" t="s">
        <v>1322</v>
      </c>
      <c r="B35" s="165"/>
      <c r="C35" s="165"/>
      <c r="D35" s="308"/>
      <c r="E35" s="165"/>
      <c r="F35" s="165"/>
    </row>
    <row r="36" spans="1:6" s="26" customFormat="1" ht="13.8" x14ac:dyDescent="0.25">
      <c r="A36" s="26" t="s">
        <v>561</v>
      </c>
      <c r="B36" s="165"/>
      <c r="C36" s="165"/>
      <c r="D36" s="308"/>
      <c r="E36" s="165"/>
      <c r="F36" s="165"/>
    </row>
    <row r="37" spans="1:6" s="26" customFormat="1" ht="13.8" x14ac:dyDescent="0.25">
      <c r="A37" s="26" t="s">
        <v>562</v>
      </c>
      <c r="B37" s="165"/>
      <c r="C37" s="165"/>
      <c r="D37" s="308"/>
      <c r="E37" s="165"/>
      <c r="F37" s="165"/>
    </row>
    <row r="38" spans="1:6" s="26" customFormat="1" ht="13.8" x14ac:dyDescent="0.25">
      <c r="A38" s="26" t="s">
        <v>40</v>
      </c>
      <c r="B38" s="165"/>
      <c r="C38" s="165"/>
      <c r="D38" s="308"/>
      <c r="E38" s="165"/>
      <c r="F38" s="165"/>
    </row>
    <row r="39" spans="1:6" s="26" customFormat="1" ht="13.8" x14ac:dyDescent="0.25">
      <c r="A39" s="26" t="s">
        <v>172</v>
      </c>
      <c r="B39" s="165"/>
      <c r="C39" s="165"/>
      <c r="D39" s="308"/>
      <c r="E39" s="165"/>
      <c r="F39" s="165"/>
    </row>
    <row r="40" spans="1:6" s="26" customFormat="1" ht="13.8" x14ac:dyDescent="0.25">
      <c r="A40" s="26" t="s">
        <v>41</v>
      </c>
      <c r="B40" s="165"/>
      <c r="C40" s="165"/>
      <c r="D40" s="308"/>
      <c r="E40" s="165"/>
      <c r="F40" s="165"/>
    </row>
    <row r="41" spans="1:6" s="26" customFormat="1" ht="13.8" x14ac:dyDescent="0.25">
      <c r="A41" s="26" t="s">
        <v>42</v>
      </c>
      <c r="B41" s="165"/>
      <c r="C41" s="165"/>
      <c r="D41" s="308"/>
      <c r="E41" s="165"/>
      <c r="F41" s="165"/>
    </row>
    <row r="42" spans="1:6" s="26" customFormat="1" ht="12.75" customHeight="1" x14ac:dyDescent="0.25">
      <c r="B42" s="165"/>
      <c r="C42" s="165"/>
      <c r="D42" s="308"/>
      <c r="E42" s="165"/>
      <c r="F42" s="165"/>
    </row>
    <row r="43" spans="1:6" s="32" customFormat="1" ht="13.8" x14ac:dyDescent="0.25">
      <c r="A43" s="32" t="s">
        <v>43</v>
      </c>
      <c r="B43" s="308">
        <v>3980</v>
      </c>
      <c r="C43" s="308">
        <v>339096</v>
      </c>
      <c r="D43" s="56">
        <f>C43*1000/B43</f>
        <v>85200</v>
      </c>
      <c r="E43" s="308">
        <v>283173</v>
      </c>
      <c r="F43" s="308">
        <v>62121</v>
      </c>
    </row>
    <row r="44" spans="1:6" s="26" customFormat="1" ht="12.75" customHeight="1" x14ac:dyDescent="0.25">
      <c r="B44" s="165"/>
      <c r="C44" s="165"/>
      <c r="D44" s="308"/>
      <c r="E44" s="165"/>
      <c r="F44" s="165"/>
    </row>
    <row r="45" spans="1:6" s="26" customFormat="1" ht="13.8" x14ac:dyDescent="0.25">
      <c r="A45" s="26" t="s">
        <v>44</v>
      </c>
      <c r="B45" s="165"/>
      <c r="C45" s="165"/>
      <c r="D45" s="308"/>
      <c r="E45" s="165"/>
      <c r="F45" s="165"/>
    </row>
    <row r="46" spans="1:6" s="26" customFormat="1" ht="12.75" customHeight="1" x14ac:dyDescent="0.25">
      <c r="B46" s="165"/>
      <c r="C46" s="165"/>
      <c r="D46" s="308"/>
      <c r="E46" s="165"/>
      <c r="F46" s="165"/>
    </row>
    <row r="47" spans="1:6" s="26" customFormat="1" ht="13.8" x14ac:dyDescent="0.25">
      <c r="A47" s="32" t="s">
        <v>45</v>
      </c>
      <c r="B47" s="56">
        <v>190</v>
      </c>
      <c r="C47" s="56">
        <v>10836</v>
      </c>
      <c r="D47" s="56">
        <f>C47*1000/B47</f>
        <v>57031.57894736842</v>
      </c>
      <c r="E47" s="56">
        <v>9478</v>
      </c>
      <c r="F47" s="56">
        <v>2579</v>
      </c>
    </row>
    <row r="48" spans="1:6" s="26" customFormat="1" ht="13.8" x14ac:dyDescent="0.25">
      <c r="A48" s="32" t="s">
        <v>46</v>
      </c>
      <c r="B48" s="56">
        <v>28430</v>
      </c>
      <c r="C48" s="56">
        <v>929578</v>
      </c>
      <c r="D48" s="56">
        <f>C48*1000/B48</f>
        <v>32697.080548716145</v>
      </c>
      <c r="E48" s="56">
        <v>809599</v>
      </c>
      <c r="F48" s="56">
        <v>92770</v>
      </c>
    </row>
    <row r="49" spans="1:6" s="26" customFormat="1" ht="13.8" x14ac:dyDescent="0.25">
      <c r="A49" s="32" t="s">
        <v>1458</v>
      </c>
      <c r="B49" s="56">
        <v>9310</v>
      </c>
      <c r="C49" s="56">
        <v>193074</v>
      </c>
      <c r="D49" s="56">
        <f>C49*1000/B49</f>
        <v>20738.345864661653</v>
      </c>
      <c r="E49" s="56">
        <v>134486</v>
      </c>
      <c r="F49" s="56">
        <v>11928</v>
      </c>
    </row>
    <row r="50" spans="1:6" s="26" customFormat="1" ht="13.8" x14ac:dyDescent="0.25">
      <c r="A50" s="32" t="s">
        <v>1459</v>
      </c>
      <c r="B50" s="49">
        <v>4490</v>
      </c>
      <c r="C50" s="56">
        <v>94046</v>
      </c>
      <c r="D50" s="56">
        <f>C50*1000/B50</f>
        <v>20945.657015590201</v>
      </c>
      <c r="E50" s="56">
        <v>75736</v>
      </c>
      <c r="F50" s="56">
        <v>16843</v>
      </c>
    </row>
    <row r="51" spans="1:6" s="26" customFormat="1" ht="4.5" customHeight="1" thickBot="1" x14ac:dyDescent="0.3">
      <c r="B51" s="404"/>
      <c r="C51" s="404"/>
      <c r="D51" s="56"/>
      <c r="E51" s="404"/>
      <c r="F51" s="404"/>
    </row>
    <row r="52" spans="1:6" s="32" customFormat="1" ht="14.4" thickBot="1" x14ac:dyDescent="0.3">
      <c r="A52" s="32" t="s">
        <v>14</v>
      </c>
      <c r="B52" s="405">
        <v>119230</v>
      </c>
      <c r="C52" s="405">
        <v>4995967</v>
      </c>
      <c r="D52" s="1263">
        <f>C52*1000/B52</f>
        <v>41901.929044703516</v>
      </c>
      <c r="E52" s="405">
        <v>4448142</v>
      </c>
      <c r="F52" s="405">
        <v>821889</v>
      </c>
    </row>
    <row r="53" spans="1:6" s="32" customFormat="1" ht="14.4" thickTop="1" x14ac:dyDescent="0.25">
      <c r="B53" s="91"/>
      <c r="C53" s="113"/>
      <c r="D53" s="113"/>
      <c r="E53" s="110"/>
      <c r="F53" s="91"/>
    </row>
    <row r="54" spans="1:6" s="26" customFormat="1" ht="14.4" x14ac:dyDescent="0.3">
      <c r="A54" s="26" t="s">
        <v>1588</v>
      </c>
      <c r="B54" s="90"/>
      <c r="C54" s="178"/>
      <c r="D54" s="178"/>
      <c r="E54" s="281"/>
      <c r="F54" s="90"/>
    </row>
    <row r="56" spans="1:6" ht="13.8" x14ac:dyDescent="0.25">
      <c r="A56" s="458" t="s">
        <v>1590</v>
      </c>
    </row>
    <row r="57" spans="1:6" ht="14.4" x14ac:dyDescent="0.3">
      <c r="A57" s="26" t="s">
        <v>1591</v>
      </c>
    </row>
    <row r="58" spans="1:6" ht="13.8" x14ac:dyDescent="0.25">
      <c r="A58" s="26" t="s">
        <v>1592</v>
      </c>
    </row>
    <row r="60" spans="1:6" ht="13.8" x14ac:dyDescent="0.25">
      <c r="A60" s="26" t="s">
        <v>1589</v>
      </c>
    </row>
    <row r="62" spans="1:6" ht="13.8" x14ac:dyDescent="0.25">
      <c r="A62" s="1454" t="s">
        <v>1840</v>
      </c>
      <c r="B62" s="1454"/>
    </row>
  </sheetData>
  <customSheetViews>
    <customSheetView guid="{9014CDA8-C3FC-41E6-A045-DAEFC55B82B1}" showPageBreaks="1" fitToPage="1" printArea="1">
      <selection sqref="A1:F1"/>
      <pageMargins left="0.75" right="0.75" top="1" bottom="1" header="0.5" footer="0.5"/>
      <printOptions horizontalCentered="1"/>
      <pageSetup scale="78" firstPageNumber="33" orientation="portrait" horizontalDpi="4294967293" verticalDpi="300" r:id="rId1"/>
      <headerFooter alignWithMargins="0">
        <oddFooter>&amp;C&amp;P</oddFooter>
      </headerFooter>
    </customSheetView>
    <customSheetView guid="{F67F5823-51D5-4D47-B100-5B47C1E6BCB9}" showPageBreaks="1" fitToPage="1" printArea="1" topLeftCell="A37">
      <selection activeCell="A4" sqref="A4:F4"/>
      <pageMargins left="0.75" right="0.75" top="1" bottom="1" header="0.5" footer="0.5"/>
      <printOptions horizontalCentered="1"/>
      <pageSetup scale="77" firstPageNumber="33" orientation="portrait" horizontalDpi="4294967293" verticalDpi="300" r:id="rId2"/>
      <headerFooter alignWithMargins="0">
        <oddFooter>&amp;C&amp;P</oddFooter>
      </headerFooter>
    </customSheetView>
  </customSheetViews>
  <mergeCells count="5">
    <mergeCell ref="A1:F1"/>
    <mergeCell ref="A3:F3"/>
    <mergeCell ref="A4:F4"/>
    <mergeCell ref="A5:F5"/>
    <mergeCell ref="A62:B62"/>
  </mergeCells>
  <phoneticPr fontId="0" type="noConversion"/>
  <hyperlinks>
    <hyperlink ref="A62" r:id="rId3" xr:uid="{00000000-0004-0000-1F00-000000000000}"/>
    <hyperlink ref="A62:B62" r:id="rId4" display="Source: Canada Revenue Agency,  T1 Final Statistics, Final Table 3." xr:uid="{00000000-0004-0000-1F00-000001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5"/>
  <headerFooter alignWithMargins="0"/>
  <legacyDrawingHF r:id="rId6"/>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67">
    <tabColor indexed="42"/>
    <pageSetUpPr fitToPage="1"/>
  </sheetPr>
  <dimension ref="A1:AC73"/>
  <sheetViews>
    <sheetView zoomScaleNormal="100" workbookViewId="0">
      <selection sqref="A1:G1"/>
    </sheetView>
  </sheetViews>
  <sheetFormatPr defaultRowHeight="13.2" x14ac:dyDescent="0.25"/>
  <cols>
    <col min="1" max="1" width="5" customWidth="1"/>
    <col min="2" max="2" width="53.33203125" customWidth="1"/>
    <col min="3" max="7" width="11.88671875" customWidth="1"/>
    <col min="8" max="8" width="9.33203125" customWidth="1"/>
    <col min="9" max="9" width="13.109375" bestFit="1" customWidth="1"/>
    <col min="10" max="10" width="11.109375" customWidth="1"/>
  </cols>
  <sheetData>
    <row r="1" spans="1:29" ht="17.399999999999999" x14ac:dyDescent="0.3">
      <c r="A1" s="1451" t="s">
        <v>1928</v>
      </c>
      <c r="B1" s="1451"/>
      <c r="C1" s="1451"/>
      <c r="D1" s="1451"/>
      <c r="E1" s="1451"/>
      <c r="F1" s="1451"/>
      <c r="G1" s="1451"/>
      <c r="H1" s="535"/>
    </row>
    <row r="2" spans="1:29" ht="17.399999999999999" x14ac:dyDescent="0.3">
      <c r="B2" s="27"/>
      <c r="C2" s="27"/>
      <c r="D2" s="27"/>
      <c r="E2" s="27"/>
    </row>
    <row r="3" spans="1:29" ht="17.399999999999999" x14ac:dyDescent="0.3">
      <c r="A3" s="1452" t="s">
        <v>2462</v>
      </c>
      <c r="B3" s="1452"/>
      <c r="C3" s="1452"/>
      <c r="D3" s="1452"/>
      <c r="E3" s="1452"/>
      <c r="F3" s="1452"/>
      <c r="G3" s="1452"/>
      <c r="H3" s="29"/>
      <c r="I3" s="26"/>
      <c r="J3" s="26"/>
      <c r="K3" s="26"/>
      <c r="L3" s="26"/>
      <c r="M3" s="26"/>
      <c r="N3" s="26"/>
      <c r="O3" s="26"/>
      <c r="P3" s="26"/>
      <c r="Q3" s="26"/>
      <c r="R3" s="26"/>
      <c r="S3" s="26"/>
      <c r="T3" s="26"/>
      <c r="U3" s="26"/>
      <c r="V3" s="26"/>
      <c r="W3" s="26"/>
      <c r="X3" s="26"/>
      <c r="Y3" s="26"/>
      <c r="Z3" s="26"/>
      <c r="AA3" s="26"/>
      <c r="AB3" s="26"/>
      <c r="AC3" s="26"/>
    </row>
    <row r="4" spans="1:29" ht="17.399999999999999" x14ac:dyDescent="0.3">
      <c r="A4" s="1452" t="s">
        <v>2168</v>
      </c>
      <c r="B4" s="1452"/>
      <c r="C4" s="1452"/>
      <c r="D4" s="1452"/>
      <c r="E4" s="1452"/>
      <c r="F4" s="1452"/>
      <c r="G4" s="1452"/>
      <c r="H4" s="29"/>
    </row>
    <row r="5" spans="1:29" ht="17.399999999999999" x14ac:dyDescent="0.3">
      <c r="A5" s="1452" t="s">
        <v>440</v>
      </c>
      <c r="B5" s="1452"/>
      <c r="C5" s="1452"/>
      <c r="D5" s="1452"/>
      <c r="E5" s="1452"/>
      <c r="F5" s="1452"/>
      <c r="G5" s="1452"/>
      <c r="H5" s="29"/>
    </row>
    <row r="8" spans="1:29" s="28" customFormat="1" ht="15.75" customHeight="1" x14ac:dyDescent="0.3">
      <c r="B8" s="28" t="s">
        <v>949</v>
      </c>
      <c r="C8" s="37">
        <v>2015</v>
      </c>
      <c r="D8" s="37">
        <v>2016</v>
      </c>
      <c r="E8" s="37" t="s">
        <v>2214</v>
      </c>
      <c r="F8" s="37" t="s">
        <v>2316</v>
      </c>
      <c r="G8" s="37" t="s">
        <v>2463</v>
      </c>
    </row>
    <row r="9" spans="1:29" ht="4.5" customHeight="1" thickBot="1" x14ac:dyDescent="0.3">
      <c r="B9" s="24"/>
      <c r="C9" s="18"/>
      <c r="D9" s="18"/>
      <c r="E9" s="18"/>
      <c r="F9" s="18"/>
      <c r="G9" s="18"/>
    </row>
    <row r="10" spans="1:29" ht="4.5" customHeight="1" x14ac:dyDescent="0.25"/>
    <row r="11" spans="1:29" s="26" customFormat="1" ht="13.8" x14ac:dyDescent="0.25">
      <c r="G11" s="1172"/>
    </row>
    <row r="12" spans="1:29" s="26" customFormat="1" ht="13.8" x14ac:dyDescent="0.25">
      <c r="B12" s="1172" t="s">
        <v>2169</v>
      </c>
      <c r="C12" s="13">
        <v>4069</v>
      </c>
      <c r="D12" s="13">
        <v>4167</v>
      </c>
      <c r="E12" s="13">
        <v>4274</v>
      </c>
      <c r="F12" s="13">
        <v>4359</v>
      </c>
      <c r="G12" s="13">
        <v>4471</v>
      </c>
    </row>
    <row r="13" spans="1:29" s="26" customFormat="1" ht="13.8" x14ac:dyDescent="0.25">
      <c r="B13" s="42" t="s">
        <v>1479</v>
      </c>
      <c r="C13" s="79">
        <v>2021</v>
      </c>
      <c r="D13" s="79">
        <v>2077</v>
      </c>
      <c r="E13" s="79">
        <v>2144</v>
      </c>
      <c r="F13" s="79">
        <v>2165</v>
      </c>
      <c r="G13" s="79">
        <v>2199</v>
      </c>
    </row>
    <row r="14" spans="1:29" s="26" customFormat="1" ht="13.8" x14ac:dyDescent="0.25">
      <c r="B14" s="42" t="s">
        <v>1480</v>
      </c>
      <c r="C14" s="79">
        <v>2047</v>
      </c>
      <c r="D14" s="79">
        <v>2089</v>
      </c>
      <c r="E14" s="79">
        <v>2129</v>
      </c>
      <c r="F14" s="79">
        <v>2193</v>
      </c>
      <c r="G14" s="79">
        <v>2270</v>
      </c>
    </row>
    <row r="15" spans="1:29" s="26" customFormat="1" ht="12.75" customHeight="1" x14ac:dyDescent="0.25">
      <c r="B15" s="42"/>
      <c r="C15" s="73"/>
      <c r="D15" s="73"/>
      <c r="E15" s="73"/>
      <c r="F15" s="73"/>
      <c r="G15" s="73"/>
    </row>
    <row r="16" spans="1:29" s="26" customFormat="1" ht="13.8" x14ac:dyDescent="0.25">
      <c r="C16" s="73"/>
      <c r="D16" s="73"/>
      <c r="E16" s="73"/>
      <c r="F16" s="73"/>
      <c r="G16" s="73"/>
    </row>
    <row r="17" spans="2:7" s="26" customFormat="1" ht="13.8" x14ac:dyDescent="0.25">
      <c r="B17" s="1172" t="s">
        <v>2170</v>
      </c>
      <c r="C17" s="13">
        <v>1783</v>
      </c>
      <c r="D17" s="13">
        <v>1802</v>
      </c>
      <c r="E17" s="13">
        <v>1837</v>
      </c>
      <c r="F17" s="13">
        <v>1893</v>
      </c>
      <c r="G17" s="13">
        <v>1946</v>
      </c>
    </row>
    <row r="18" spans="2:7" s="26" customFormat="1" ht="12.75" customHeight="1" x14ac:dyDescent="0.25">
      <c r="C18" s="73"/>
      <c r="D18" s="73"/>
      <c r="E18" s="73"/>
      <c r="F18" s="73"/>
      <c r="G18" s="73"/>
    </row>
    <row r="19" spans="2:7" s="26" customFormat="1" ht="13.8" x14ac:dyDescent="0.25">
      <c r="B19" s="26" t="s">
        <v>1481</v>
      </c>
      <c r="C19" s="1345"/>
      <c r="D19" s="1345"/>
      <c r="E19" s="1345"/>
      <c r="F19" s="1345"/>
      <c r="G19" s="1172"/>
    </row>
    <row r="20" spans="2:7" s="26" customFormat="1" ht="13.8" x14ac:dyDescent="0.25">
      <c r="B20" s="1172" t="s">
        <v>2171</v>
      </c>
      <c r="C20" s="13">
        <v>75</v>
      </c>
      <c r="D20" s="13">
        <v>81</v>
      </c>
      <c r="E20" s="13">
        <v>81</v>
      </c>
      <c r="F20" s="13">
        <v>84</v>
      </c>
      <c r="G20" s="13">
        <v>87</v>
      </c>
    </row>
    <row r="21" spans="2:7" s="26" customFormat="1" ht="12.75" customHeight="1" x14ac:dyDescent="0.25">
      <c r="B21" s="42"/>
      <c r="C21" s="139"/>
      <c r="D21" s="139"/>
      <c r="E21" s="139"/>
      <c r="F21" s="139"/>
      <c r="G21" s="139"/>
    </row>
    <row r="22" spans="2:7" s="26" customFormat="1" ht="12.75" customHeight="1" x14ac:dyDescent="0.25">
      <c r="B22" s="32" t="s">
        <v>1486</v>
      </c>
      <c r="C22" s="56">
        <v>5924</v>
      </c>
      <c r="D22" s="56">
        <v>6046</v>
      </c>
      <c r="E22" s="56">
        <v>6187</v>
      </c>
      <c r="F22" s="56">
        <v>6331</v>
      </c>
      <c r="G22" s="56">
        <v>6500</v>
      </c>
    </row>
    <row r="23" spans="2:7" s="26" customFormat="1" ht="12.75" customHeight="1" x14ac:dyDescent="0.25">
      <c r="B23" s="42"/>
      <c r="C23" s="139"/>
      <c r="D23" s="139"/>
      <c r="E23" s="139"/>
      <c r="F23" s="139"/>
      <c r="G23" s="139"/>
    </row>
    <row r="24" spans="2:7" s="26" customFormat="1" ht="13.8" x14ac:dyDescent="0.25">
      <c r="B24" s="1172" t="s">
        <v>2172</v>
      </c>
      <c r="C24" s="13">
        <v>662</v>
      </c>
      <c r="D24" s="13">
        <v>748</v>
      </c>
      <c r="E24" s="13">
        <v>920</v>
      </c>
      <c r="F24" s="13">
        <v>947</v>
      </c>
      <c r="G24" s="13">
        <v>1044</v>
      </c>
    </row>
    <row r="25" spans="2:7" s="26" customFormat="1" ht="13.8" x14ac:dyDescent="0.25">
      <c r="B25" s="42" t="s">
        <v>1179</v>
      </c>
      <c r="C25" s="79">
        <v>333</v>
      </c>
      <c r="D25" s="79">
        <v>356</v>
      </c>
      <c r="E25" s="79">
        <v>438</v>
      </c>
      <c r="F25" s="79">
        <v>462</v>
      </c>
      <c r="G25" s="79">
        <v>561</v>
      </c>
    </row>
    <row r="26" spans="2:7" s="26" customFormat="1" ht="13.8" x14ac:dyDescent="0.25">
      <c r="B26" s="42" t="s">
        <v>1172</v>
      </c>
      <c r="C26" s="79">
        <v>108</v>
      </c>
      <c r="D26" s="79">
        <v>164</v>
      </c>
      <c r="E26" s="79">
        <v>208</v>
      </c>
      <c r="F26" s="79">
        <v>204</v>
      </c>
      <c r="G26" s="79">
        <v>209</v>
      </c>
    </row>
    <row r="27" spans="2:7" s="26" customFormat="1" ht="13.8" x14ac:dyDescent="0.25">
      <c r="B27" s="42" t="s">
        <v>1178</v>
      </c>
      <c r="C27" s="79">
        <v>180</v>
      </c>
      <c r="D27" s="79">
        <v>186</v>
      </c>
      <c r="E27" s="79">
        <v>224</v>
      </c>
      <c r="F27" s="79">
        <v>230</v>
      </c>
      <c r="G27" s="79">
        <v>226</v>
      </c>
    </row>
    <row r="28" spans="2:7" s="26" customFormat="1" ht="13.8" x14ac:dyDescent="0.25">
      <c r="B28" s="42" t="s">
        <v>1482</v>
      </c>
      <c r="C28" s="79">
        <v>43</v>
      </c>
      <c r="D28" s="79">
        <v>45</v>
      </c>
      <c r="E28" s="79">
        <v>54</v>
      </c>
      <c r="F28" s="79">
        <v>55</v>
      </c>
      <c r="G28" s="79">
        <v>54</v>
      </c>
    </row>
    <row r="29" spans="2:7" s="26" customFormat="1" ht="13.8" x14ac:dyDescent="0.25">
      <c r="B29" s="42"/>
      <c r="C29" s="79"/>
      <c r="D29" s="79"/>
      <c r="E29" s="79"/>
      <c r="F29" s="79"/>
      <c r="G29" s="79"/>
    </row>
    <row r="30" spans="2:7" s="26" customFormat="1" ht="13.8" x14ac:dyDescent="0.25">
      <c r="B30" s="1172" t="s">
        <v>2173</v>
      </c>
      <c r="C30" s="13">
        <v>204</v>
      </c>
      <c r="D30" s="13">
        <v>221</v>
      </c>
      <c r="E30" s="13">
        <v>264</v>
      </c>
      <c r="F30" s="13">
        <v>261</v>
      </c>
      <c r="G30" s="13">
        <v>289</v>
      </c>
    </row>
    <row r="31" spans="2:7" s="26" customFormat="1" ht="13.8" x14ac:dyDescent="0.25">
      <c r="B31" s="42"/>
      <c r="C31" s="79"/>
      <c r="D31" s="79"/>
      <c r="E31" s="79"/>
      <c r="F31" s="79"/>
      <c r="G31" s="79"/>
    </row>
    <row r="32" spans="2:7" s="26" customFormat="1" ht="13.8" x14ac:dyDescent="0.25">
      <c r="B32" s="26" t="s">
        <v>1481</v>
      </c>
      <c r="C32" s="1345"/>
      <c r="D32" s="1345"/>
      <c r="E32" s="1345"/>
      <c r="F32" s="1345"/>
      <c r="G32" s="1172"/>
    </row>
    <row r="33" spans="2:7" s="26" customFormat="1" ht="13.8" x14ac:dyDescent="0.25">
      <c r="B33" s="1172" t="s">
        <v>2174</v>
      </c>
      <c r="C33" s="13">
        <v>7</v>
      </c>
      <c r="D33" s="13">
        <v>6</v>
      </c>
      <c r="E33" s="13">
        <v>6</v>
      </c>
      <c r="F33" s="13">
        <v>9</v>
      </c>
      <c r="G33" s="13">
        <v>11</v>
      </c>
    </row>
    <row r="34" spans="2:7" s="26" customFormat="1" ht="13.8" x14ac:dyDescent="0.25">
      <c r="C34" s="13"/>
      <c r="D34" s="13"/>
      <c r="E34" s="13"/>
      <c r="F34" s="13"/>
      <c r="G34" s="13"/>
    </row>
    <row r="35" spans="2:7" s="26" customFormat="1" ht="13.8" x14ac:dyDescent="0.25">
      <c r="B35" s="32" t="s">
        <v>1491</v>
      </c>
      <c r="C35" s="56">
        <v>874</v>
      </c>
      <c r="D35" s="56">
        <v>977</v>
      </c>
      <c r="E35" s="56">
        <v>1193</v>
      </c>
      <c r="F35" s="56">
        <v>1219</v>
      </c>
      <c r="G35" s="56">
        <v>1347</v>
      </c>
    </row>
    <row r="36" spans="2:7" s="26" customFormat="1" ht="4.5" customHeight="1" x14ac:dyDescent="0.25">
      <c r="C36" s="77"/>
      <c r="D36" s="77"/>
      <c r="E36" s="77"/>
      <c r="F36" s="77"/>
      <c r="G36" s="77"/>
    </row>
    <row r="37" spans="2:7" s="26" customFormat="1" ht="4.5" customHeight="1" x14ac:dyDescent="0.25">
      <c r="C37" s="128"/>
      <c r="D37" s="128"/>
      <c r="E37" s="128"/>
      <c r="F37" s="128"/>
      <c r="G37" s="128"/>
    </row>
    <row r="38" spans="2:7" s="32" customFormat="1" ht="13.8" x14ac:dyDescent="0.25">
      <c r="B38" s="32" t="s">
        <v>1490</v>
      </c>
      <c r="C38" s="56">
        <v>6797</v>
      </c>
      <c r="D38" s="56">
        <v>7024</v>
      </c>
      <c r="E38" s="56">
        <v>7386</v>
      </c>
      <c r="F38" s="56">
        <v>7556</v>
      </c>
      <c r="G38" s="56">
        <v>7856</v>
      </c>
    </row>
    <row r="39" spans="2:7" s="26" customFormat="1" ht="12.75" customHeight="1" x14ac:dyDescent="0.25">
      <c r="C39" s="13"/>
      <c r="D39" s="13"/>
      <c r="E39" s="13"/>
      <c r="F39" s="13"/>
      <c r="G39" s="13"/>
    </row>
    <row r="40" spans="2:7" s="26" customFormat="1" ht="13.8" x14ac:dyDescent="0.25">
      <c r="B40" s="1172" t="s">
        <v>1546</v>
      </c>
      <c r="C40" s="13">
        <v>19</v>
      </c>
      <c r="D40" s="13">
        <v>-21</v>
      </c>
      <c r="E40" s="13">
        <v>21</v>
      </c>
      <c r="F40" s="13">
        <v>58</v>
      </c>
      <c r="G40" s="13">
        <v>88</v>
      </c>
    </row>
    <row r="41" spans="2:7" s="26" customFormat="1" ht="13.8" x14ac:dyDescent="0.25">
      <c r="B41" s="1172" t="s">
        <v>2179</v>
      </c>
      <c r="C41" s="13">
        <v>20</v>
      </c>
      <c r="D41" s="13">
        <v>-21</v>
      </c>
      <c r="E41" s="13">
        <v>19</v>
      </c>
      <c r="F41" s="13">
        <v>61</v>
      </c>
      <c r="G41" s="13">
        <v>87</v>
      </c>
    </row>
    <row r="42" spans="2:7" s="26" customFormat="1" ht="13.8" x14ac:dyDescent="0.25">
      <c r="B42" s="42" t="s">
        <v>597</v>
      </c>
      <c r="C42" s="79">
        <v>27</v>
      </c>
      <c r="D42" s="79">
        <v>-24</v>
      </c>
      <c r="E42" s="79">
        <v>25</v>
      </c>
      <c r="F42" s="79">
        <v>69</v>
      </c>
      <c r="G42" s="79">
        <v>36</v>
      </c>
    </row>
    <row r="43" spans="2:7" s="26" customFormat="1" ht="13.8" x14ac:dyDescent="0.25">
      <c r="B43" s="42" t="s">
        <v>598</v>
      </c>
      <c r="C43" s="214">
        <v>-7</v>
      </c>
      <c r="D43" s="214">
        <v>3</v>
      </c>
      <c r="E43" s="214">
        <v>-5</v>
      </c>
      <c r="F43" s="214">
        <v>-7</v>
      </c>
      <c r="G43" s="214">
        <v>47</v>
      </c>
    </row>
    <row r="44" spans="2:7" s="26" customFormat="1" ht="4.5" customHeight="1" x14ac:dyDescent="0.25">
      <c r="C44" s="1345"/>
      <c r="D44" s="1345"/>
      <c r="E44" s="1345"/>
      <c r="F44" s="1345"/>
      <c r="G44" s="1172"/>
    </row>
    <row r="45" spans="2:7" s="26" customFormat="1" ht="4.5" customHeight="1" x14ac:dyDescent="0.25">
      <c r="C45" s="90"/>
      <c r="D45" s="90"/>
      <c r="E45" s="90"/>
      <c r="F45" s="90"/>
      <c r="G45" s="90"/>
    </row>
    <row r="46" spans="2:7" s="32" customFormat="1" ht="13.8" x14ac:dyDescent="0.25">
      <c r="B46" s="32" t="s">
        <v>26</v>
      </c>
      <c r="C46" s="56">
        <f>C38+C40</f>
        <v>6816</v>
      </c>
      <c r="D46" s="56">
        <f>D38+D40</f>
        <v>7003</v>
      </c>
      <c r="E46" s="56">
        <f>E38+E40</f>
        <v>7407</v>
      </c>
      <c r="F46" s="56">
        <f t="shared" ref="F46:G46" si="0">F38+F40</f>
        <v>7614</v>
      </c>
      <c r="G46" s="56">
        <f t="shared" si="0"/>
        <v>7944</v>
      </c>
    </row>
    <row r="47" spans="2:7" s="32" customFormat="1" ht="12.75" customHeight="1" x14ac:dyDescent="0.25">
      <c r="C47" s="56"/>
      <c r="D47" s="56"/>
      <c r="E47" s="56"/>
      <c r="F47" s="56"/>
      <c r="G47" s="56"/>
    </row>
    <row r="48" spans="2:7" s="26" customFormat="1" ht="13.8" x14ac:dyDescent="0.25">
      <c r="B48" s="26" t="s">
        <v>939</v>
      </c>
      <c r="C48" s="13">
        <v>2874</v>
      </c>
      <c r="D48" s="13">
        <v>2888</v>
      </c>
      <c r="E48" s="13">
        <v>2998</v>
      </c>
      <c r="F48" s="13">
        <v>3098</v>
      </c>
      <c r="G48" s="13">
        <v>3197</v>
      </c>
    </row>
    <row r="49" spans="2:7" s="81" customFormat="1" x14ac:dyDescent="0.25">
      <c r="B49" s="172" t="s">
        <v>2175</v>
      </c>
      <c r="C49" s="340">
        <v>1355</v>
      </c>
      <c r="D49" s="340">
        <v>1374</v>
      </c>
      <c r="E49" s="340">
        <v>1393</v>
      </c>
      <c r="F49" s="340">
        <v>1454</v>
      </c>
      <c r="G49" s="340">
        <v>1513</v>
      </c>
    </row>
    <row r="50" spans="2:7" s="42" customFormat="1" ht="11.4" x14ac:dyDescent="0.2">
      <c r="B50" s="42" t="s">
        <v>772</v>
      </c>
      <c r="C50" s="79">
        <v>844</v>
      </c>
      <c r="D50" s="79">
        <v>872</v>
      </c>
      <c r="E50" s="79">
        <v>864</v>
      </c>
      <c r="F50" s="79">
        <v>861</v>
      </c>
      <c r="G50" s="79">
        <v>867</v>
      </c>
    </row>
    <row r="51" spans="2:7" s="42" customFormat="1" ht="11.4" x14ac:dyDescent="0.2">
      <c r="B51" s="42" t="s">
        <v>773</v>
      </c>
      <c r="C51" s="79">
        <v>515</v>
      </c>
      <c r="D51" s="79">
        <v>503</v>
      </c>
      <c r="E51" s="79">
        <v>535</v>
      </c>
      <c r="F51" s="79">
        <v>607</v>
      </c>
      <c r="G51" s="79">
        <v>670</v>
      </c>
    </row>
    <row r="52" spans="2:7" s="81" customFormat="1" x14ac:dyDescent="0.25">
      <c r="B52" s="81" t="s">
        <v>940</v>
      </c>
      <c r="C52" s="340">
        <v>1513</v>
      </c>
      <c r="D52" s="340">
        <v>1508</v>
      </c>
      <c r="E52" s="340">
        <v>1599</v>
      </c>
      <c r="F52" s="340">
        <v>1637</v>
      </c>
      <c r="G52" s="340">
        <v>1676</v>
      </c>
    </row>
    <row r="53" spans="2:7" s="42" customFormat="1" ht="11.4" x14ac:dyDescent="0.2">
      <c r="B53" s="42" t="s">
        <v>774</v>
      </c>
      <c r="C53" s="79">
        <v>754</v>
      </c>
      <c r="D53" s="79">
        <v>770</v>
      </c>
      <c r="E53" s="79">
        <v>833</v>
      </c>
      <c r="F53" s="79">
        <v>863</v>
      </c>
      <c r="G53" s="79">
        <v>853</v>
      </c>
    </row>
    <row r="54" spans="2:7" s="42" customFormat="1" ht="11.4" x14ac:dyDescent="0.2">
      <c r="B54" s="42" t="s">
        <v>522</v>
      </c>
      <c r="C54" s="79">
        <v>761</v>
      </c>
      <c r="D54" s="79">
        <v>737</v>
      </c>
      <c r="E54" s="79">
        <v>762</v>
      </c>
      <c r="F54" s="79">
        <v>770</v>
      </c>
      <c r="G54" s="79">
        <v>822</v>
      </c>
    </row>
    <row r="55" spans="2:7" s="26" customFormat="1" ht="12.75" customHeight="1" x14ac:dyDescent="0.25">
      <c r="B55" s="42"/>
      <c r="C55" s="13"/>
      <c r="D55" s="13"/>
      <c r="E55" s="13"/>
      <c r="F55" s="13"/>
      <c r="G55" s="13"/>
    </row>
    <row r="56" spans="2:7" s="26" customFormat="1" ht="13.8" x14ac:dyDescent="0.25">
      <c r="B56" s="26" t="s">
        <v>941</v>
      </c>
      <c r="C56" s="13">
        <v>3837</v>
      </c>
      <c r="D56" s="13">
        <v>3922</v>
      </c>
      <c r="E56" s="13">
        <v>4155</v>
      </c>
      <c r="F56" s="13">
        <v>4318</v>
      </c>
      <c r="G56" s="13">
        <v>4407</v>
      </c>
    </row>
    <row r="57" spans="2:7" s="81" customFormat="1" x14ac:dyDescent="0.25">
      <c r="B57" s="172" t="s">
        <v>2176</v>
      </c>
      <c r="C57" s="340">
        <v>1296</v>
      </c>
      <c r="D57" s="340">
        <v>1298</v>
      </c>
      <c r="E57" s="340">
        <v>1383</v>
      </c>
      <c r="F57" s="340">
        <v>1466</v>
      </c>
      <c r="G57" s="340">
        <v>1451</v>
      </c>
    </row>
    <row r="58" spans="2:7" s="42" customFormat="1" ht="11.4" x14ac:dyDescent="0.2">
      <c r="B58" s="42" t="s">
        <v>1173</v>
      </c>
      <c r="C58" s="79">
        <v>1113</v>
      </c>
      <c r="D58" s="79">
        <v>1112</v>
      </c>
      <c r="E58" s="79">
        <v>1215</v>
      </c>
      <c r="F58" s="79">
        <v>1291</v>
      </c>
      <c r="G58" s="79">
        <v>1279</v>
      </c>
    </row>
    <row r="59" spans="2:7" s="42" customFormat="1" ht="11.4" x14ac:dyDescent="0.2">
      <c r="B59" s="42" t="s">
        <v>1371</v>
      </c>
      <c r="C59" s="79">
        <v>183</v>
      </c>
      <c r="D59" s="79">
        <v>186</v>
      </c>
      <c r="E59" s="79">
        <v>168</v>
      </c>
      <c r="F59" s="79">
        <v>175</v>
      </c>
      <c r="G59" s="79">
        <v>173</v>
      </c>
    </row>
    <row r="60" spans="2:7" s="81" customFormat="1" x14ac:dyDescent="0.25">
      <c r="B60" s="172" t="s">
        <v>2177</v>
      </c>
      <c r="C60" s="1349">
        <v>2538</v>
      </c>
      <c r="D60" s="340">
        <v>2622</v>
      </c>
      <c r="E60" s="340">
        <v>2770</v>
      </c>
      <c r="F60" s="340">
        <v>2848</v>
      </c>
      <c r="G60" s="340">
        <v>2953</v>
      </c>
    </row>
    <row r="61" spans="2:7" s="42" customFormat="1" ht="11.4" x14ac:dyDescent="0.2">
      <c r="B61" s="42" t="s">
        <v>462</v>
      </c>
      <c r="C61" s="79">
        <v>1213</v>
      </c>
      <c r="D61" s="79">
        <v>1184</v>
      </c>
      <c r="E61" s="79">
        <v>1271</v>
      </c>
      <c r="F61" s="79">
        <v>1309</v>
      </c>
      <c r="G61" s="79">
        <v>1366</v>
      </c>
    </row>
    <row r="62" spans="2:7" s="42" customFormat="1" ht="11.4" x14ac:dyDescent="0.2">
      <c r="B62" s="42" t="s">
        <v>463</v>
      </c>
      <c r="C62" s="79">
        <v>1326</v>
      </c>
      <c r="D62" s="79">
        <v>1439</v>
      </c>
      <c r="E62" s="79">
        <v>1499</v>
      </c>
      <c r="F62" s="79">
        <v>1540</v>
      </c>
      <c r="G62" s="79">
        <v>1588</v>
      </c>
    </row>
    <row r="63" spans="2:7" s="26" customFormat="1" ht="12.75" customHeight="1" x14ac:dyDescent="0.25">
      <c r="B63" s="42"/>
      <c r="C63" s="13"/>
      <c r="D63" s="13"/>
      <c r="E63" s="13"/>
      <c r="F63" s="13"/>
      <c r="G63" s="13"/>
    </row>
    <row r="64" spans="2:7" s="26" customFormat="1" ht="13.8" x14ac:dyDescent="0.25">
      <c r="B64" s="26" t="s">
        <v>1022</v>
      </c>
      <c r="C64" s="13">
        <v>-4</v>
      </c>
      <c r="D64" s="13">
        <v>-4</v>
      </c>
      <c r="E64" s="13">
        <v>-8</v>
      </c>
      <c r="F64" s="13">
        <v>10</v>
      </c>
      <c r="G64" s="13">
        <v>-2</v>
      </c>
    </row>
    <row r="65" spans="1:10" s="26" customFormat="1" ht="4.5" customHeight="1" x14ac:dyDescent="0.25">
      <c r="C65" s="60"/>
      <c r="D65" s="60"/>
      <c r="E65" s="60"/>
      <c r="F65" s="60"/>
      <c r="G65" s="60"/>
    </row>
    <row r="66" spans="1:10" s="26" customFormat="1" ht="14.4" thickBot="1" x14ac:dyDescent="0.3">
      <c r="B66" s="32" t="s">
        <v>583</v>
      </c>
      <c r="C66" s="176">
        <v>5770</v>
      </c>
      <c r="D66" s="176">
        <v>5894</v>
      </c>
      <c r="E66" s="176">
        <v>6170</v>
      </c>
      <c r="F66" s="176">
        <v>6324</v>
      </c>
      <c r="G66" s="176">
        <v>6644</v>
      </c>
    </row>
    <row r="67" spans="1:10" s="42" customFormat="1" ht="12" thickTop="1" x14ac:dyDescent="0.2">
      <c r="B67" s="42" t="s">
        <v>987</v>
      </c>
      <c r="C67" s="240">
        <v>1.4</v>
      </c>
      <c r="D67" s="240">
        <v>2.1</v>
      </c>
      <c r="E67" s="240">
        <f>(E66/D66-1)*100</f>
        <v>4.6827281981676183</v>
      </c>
      <c r="F67" s="240">
        <f t="shared" ref="F67:G67" si="1">(F66/E66-1)*100</f>
        <v>2.4959481361426228</v>
      </c>
      <c r="G67" s="240">
        <f t="shared" si="1"/>
        <v>5.0600885515496463</v>
      </c>
    </row>
    <row r="68" spans="1:10" s="42" customFormat="1" ht="12.75" customHeight="1" x14ac:dyDescent="0.2">
      <c r="C68" s="341"/>
      <c r="D68" s="341"/>
      <c r="E68" s="341"/>
      <c r="F68" s="341"/>
      <c r="G68" s="341"/>
      <c r="H68" s="341"/>
    </row>
    <row r="69" spans="1:10" ht="13.8" x14ac:dyDescent="0.25">
      <c r="A69" s="137" t="s">
        <v>1326</v>
      </c>
      <c r="C69" s="153"/>
      <c r="D69" s="153"/>
      <c r="E69" s="153"/>
      <c r="F69" s="153"/>
      <c r="G69" s="153"/>
      <c r="H69" s="153"/>
      <c r="I69" s="42"/>
    </row>
    <row r="70" spans="1:10" ht="12.75" customHeight="1" x14ac:dyDescent="0.25">
      <c r="A70" s="26" t="s">
        <v>584</v>
      </c>
      <c r="C70" s="26"/>
      <c r="D70" s="26"/>
      <c r="E70" s="26"/>
      <c r="G70" s="47"/>
      <c r="H70" s="47"/>
      <c r="I70" s="42"/>
      <c r="J70" s="42"/>
    </row>
    <row r="71" spans="1:10" x14ac:dyDescent="0.25">
      <c r="I71" s="42"/>
    </row>
    <row r="72" spans="1:10" ht="27" customHeight="1" x14ac:dyDescent="0.25">
      <c r="A72" s="1473" t="s">
        <v>2178</v>
      </c>
      <c r="B72" s="1473"/>
      <c r="C72" s="1473"/>
      <c r="D72" s="1473"/>
      <c r="E72" s="1473"/>
      <c r="F72" s="1473"/>
      <c r="G72" s="1473"/>
      <c r="H72" s="645"/>
      <c r="I72" s="566"/>
    </row>
    <row r="73" spans="1:10" x14ac:dyDescent="0.25">
      <c r="I73" s="566"/>
    </row>
  </sheetData>
  <customSheetViews>
    <customSheetView guid="{9014CDA8-C3FC-41E6-A045-DAEFC55B82B1}" showPageBreaks="1" fitToPage="1" printArea="1">
      <selection activeCell="A7" sqref="A7"/>
      <pageMargins left="0.75" right="0.75" top="1" bottom="1" header="0.5" footer="0.5"/>
      <printOptions horizontalCentered="1"/>
      <pageSetup scale="62" firstPageNumber="33" orientation="portrait" verticalDpi="300" r:id="rId1"/>
      <headerFooter alignWithMargins="0">
        <oddFooter>&amp;C&amp;P</oddFooter>
      </headerFooter>
    </customSheetView>
    <customSheetView guid="{F67F5823-51D5-4D47-B100-5B47C1E6BCB9}" showPageBreaks="1" fitToPage="1" printArea="1">
      <selection activeCell="F46" sqref="F46"/>
      <pageMargins left="0.75" right="0.75" top="1" bottom="1" header="0.5" footer="0.5"/>
      <printOptions horizontalCentered="1"/>
      <pageSetup scale="60" firstPageNumber="33" orientation="portrait" verticalDpi="300" r:id="rId2"/>
      <headerFooter alignWithMargins="0">
        <oddFooter>&amp;C&amp;P</oddFooter>
      </headerFooter>
    </customSheetView>
  </customSheetViews>
  <mergeCells count="5">
    <mergeCell ref="A72:G72"/>
    <mergeCell ref="A1:G1"/>
    <mergeCell ref="A3:G3"/>
    <mergeCell ref="A4:G4"/>
    <mergeCell ref="A5:G5"/>
  </mergeCells>
  <phoneticPr fontId="0" type="noConversion"/>
  <hyperlinks>
    <hyperlink ref="A72:G72" r:id="rId3" display="Source: Statistics Canada. Table 36-10-0222-01 Gross domestic product, expenditure-based, provincial and territorial, annual (x 1,000,000)" xr:uid="{00000000-0004-0000-2000-000000000000}"/>
  </hyperlinks>
  <printOptions horizontalCentered="1"/>
  <pageMargins left="0.74803149606299202" right="0.74803149606299202" top="0.98425196850393704" bottom="0.98425196850393704" header="0.511811023622047" footer="0.511811023622047"/>
  <pageSetup scale="74" firstPageNumber="27" orientation="portrait" useFirstPageNumber="1" r:id="rId4"/>
  <headerFooter alignWithMargins="0"/>
  <legacyDrawingHF r:id="rId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indexed="42"/>
    <pageSetUpPr fitToPage="1"/>
  </sheetPr>
  <dimension ref="A1:AR67"/>
  <sheetViews>
    <sheetView zoomScaleNormal="100" workbookViewId="0">
      <selection sqref="A1:H1"/>
    </sheetView>
  </sheetViews>
  <sheetFormatPr defaultRowHeight="13.2" x14ac:dyDescent="0.25"/>
  <cols>
    <col min="1" max="1" width="5" customWidth="1"/>
    <col min="2" max="2" width="53.33203125" customWidth="1"/>
    <col min="3" max="6" width="11.88671875" customWidth="1"/>
    <col min="7" max="7" width="10.5546875" customWidth="1"/>
    <col min="12" max="12" width="8.5546875" customWidth="1"/>
  </cols>
  <sheetData>
    <row r="1" spans="1:44" ht="17.399999999999999" x14ac:dyDescent="0.3">
      <c r="A1" s="1451" t="s">
        <v>1929</v>
      </c>
      <c r="B1" s="1451"/>
      <c r="C1" s="1451"/>
      <c r="D1" s="1451"/>
      <c r="E1" s="1451"/>
      <c r="F1" s="1451"/>
      <c r="G1" s="1451"/>
      <c r="H1" s="1451"/>
    </row>
    <row r="2" spans="1:44" ht="17.399999999999999" x14ac:dyDescent="0.3">
      <c r="A2" s="27"/>
      <c r="B2" s="27"/>
      <c r="C2" s="27"/>
    </row>
    <row r="3" spans="1:44" ht="17.399999999999999" x14ac:dyDescent="0.3">
      <c r="A3" s="1452" t="s">
        <v>2462</v>
      </c>
      <c r="B3" s="1452"/>
      <c r="C3" s="1452"/>
      <c r="D3" s="1452"/>
      <c r="E3" s="1452"/>
      <c r="F3" s="1452"/>
      <c r="G3" s="1452"/>
      <c r="H3" s="1452"/>
    </row>
    <row r="4" spans="1:44" ht="17.399999999999999" x14ac:dyDescent="0.3">
      <c r="A4" s="1452" t="s">
        <v>581</v>
      </c>
      <c r="B4" s="1452"/>
      <c r="C4" s="1452"/>
      <c r="D4" s="1452"/>
      <c r="E4" s="1452"/>
      <c r="F4" s="1452"/>
      <c r="G4" s="1452"/>
      <c r="H4" s="1452"/>
    </row>
    <row r="5" spans="1:44" ht="17.399999999999999" x14ac:dyDescent="0.3">
      <c r="A5" s="1452" t="s">
        <v>440</v>
      </c>
      <c r="B5" s="1452"/>
      <c r="C5" s="1452"/>
      <c r="D5" s="1452"/>
      <c r="E5" s="1452"/>
      <c r="F5" s="1452"/>
      <c r="G5" s="1452"/>
      <c r="H5" s="1452"/>
    </row>
    <row r="8" spans="1:44" ht="18" x14ac:dyDescent="0.3">
      <c r="A8" s="28"/>
      <c r="B8" s="28" t="s">
        <v>949</v>
      </c>
      <c r="C8" s="37">
        <v>2015</v>
      </c>
      <c r="D8" s="37">
        <v>2016</v>
      </c>
      <c r="E8" s="37" t="s">
        <v>2214</v>
      </c>
      <c r="F8" s="37" t="s">
        <v>2316</v>
      </c>
      <c r="G8" s="37" t="s">
        <v>2463</v>
      </c>
      <c r="H8" s="59"/>
      <c r="J8" s="530"/>
      <c r="K8" s="446"/>
      <c r="L8" s="446"/>
      <c r="M8" s="446"/>
      <c r="N8" s="446"/>
      <c r="O8" s="446"/>
      <c r="P8" s="446"/>
      <c r="Q8" s="446"/>
      <c r="R8" s="446"/>
      <c r="S8" s="446"/>
      <c r="T8" s="446"/>
      <c r="U8" s="446"/>
      <c r="V8" s="446"/>
      <c r="W8" s="446"/>
      <c r="X8" s="446"/>
      <c r="Y8" s="446"/>
      <c r="Z8" s="446"/>
      <c r="AA8" s="446"/>
      <c r="AB8" s="446"/>
      <c r="AC8" s="446"/>
      <c r="AD8" s="446"/>
      <c r="AE8" s="446"/>
      <c r="AF8" s="446"/>
      <c r="AG8" s="446"/>
      <c r="AH8" s="446"/>
      <c r="AI8" s="446"/>
      <c r="AJ8" s="446"/>
      <c r="AK8" s="446"/>
      <c r="AL8" s="446"/>
      <c r="AM8" s="446"/>
      <c r="AN8" s="446"/>
      <c r="AO8" s="446"/>
      <c r="AP8" s="446"/>
      <c r="AQ8" s="446"/>
      <c r="AR8" s="446"/>
    </row>
    <row r="9" spans="1:44" ht="13.8" thickBot="1" x14ac:dyDescent="0.3">
      <c r="B9" s="24"/>
      <c r="C9" s="18"/>
      <c r="D9" s="18"/>
      <c r="E9" s="18"/>
      <c r="F9" s="18"/>
      <c r="G9" s="18"/>
      <c r="H9" s="69"/>
    </row>
    <row r="10" spans="1:44" x14ac:dyDescent="0.25">
      <c r="H10" s="35"/>
    </row>
    <row r="11" spans="1:44" ht="13.8" x14ac:dyDescent="0.25">
      <c r="A11" s="26"/>
      <c r="B11" s="26"/>
      <c r="C11" s="26"/>
      <c r="D11" s="26"/>
      <c r="E11" s="26"/>
      <c r="F11" s="26"/>
      <c r="G11" s="1172"/>
      <c r="H11" s="89"/>
    </row>
    <row r="12" spans="1:44" ht="13.8" x14ac:dyDescent="0.25">
      <c r="A12" s="26"/>
      <c r="B12" s="26" t="s">
        <v>1483</v>
      </c>
      <c r="C12" s="67">
        <v>1.238</v>
      </c>
      <c r="D12" s="67">
        <v>1.6439999999999999</v>
      </c>
      <c r="E12" s="67">
        <v>1.7310000000000001</v>
      </c>
      <c r="F12" s="67">
        <v>1.323</v>
      </c>
      <c r="G12" s="67">
        <v>1.696</v>
      </c>
      <c r="H12" s="531"/>
    </row>
    <row r="13" spans="1:44" ht="13.8" x14ac:dyDescent="0.25">
      <c r="A13" s="26"/>
      <c r="B13" s="42" t="s">
        <v>1479</v>
      </c>
      <c r="C13" s="195">
        <v>0.496</v>
      </c>
      <c r="D13" s="195">
        <v>0.92300000000000004</v>
      </c>
      <c r="E13" s="195">
        <v>1.0669999999999999</v>
      </c>
      <c r="F13" s="195">
        <v>0.311</v>
      </c>
      <c r="G13" s="195">
        <v>0.51</v>
      </c>
      <c r="H13" s="667"/>
    </row>
    <row r="14" spans="1:44" ht="13.8" x14ac:dyDescent="0.25">
      <c r="A14" s="26"/>
      <c r="B14" s="42" t="s">
        <v>1480</v>
      </c>
      <c r="C14" s="195">
        <v>0.74199999999999999</v>
      </c>
      <c r="D14" s="195">
        <v>0.72099999999999997</v>
      </c>
      <c r="E14" s="195">
        <v>0.66400000000000003</v>
      </c>
      <c r="F14" s="195">
        <v>1.012</v>
      </c>
      <c r="G14" s="195">
        <v>1.1870000000000001</v>
      </c>
      <c r="H14" s="667"/>
    </row>
    <row r="15" spans="1:44" ht="13.8" x14ac:dyDescent="0.25">
      <c r="A15" s="26"/>
      <c r="B15" s="42"/>
      <c r="C15" s="291"/>
      <c r="D15" s="291"/>
      <c r="E15" s="291"/>
      <c r="F15" s="291"/>
      <c r="G15" s="291"/>
      <c r="H15" s="534"/>
    </row>
    <row r="16" spans="1:44" ht="13.8" x14ac:dyDescent="0.25">
      <c r="A16" s="26"/>
      <c r="B16" s="26"/>
      <c r="C16" s="291"/>
      <c r="D16" s="291"/>
      <c r="E16" s="291"/>
      <c r="F16" s="291"/>
      <c r="G16" s="291"/>
      <c r="H16" s="534"/>
    </row>
    <row r="17" spans="1:8" ht="13.8" x14ac:dyDescent="0.25">
      <c r="A17" s="26"/>
      <c r="B17" s="26" t="s">
        <v>1484</v>
      </c>
      <c r="C17" s="67">
        <v>-0.17599999999999999</v>
      </c>
      <c r="D17" s="67">
        <v>0.33900000000000002</v>
      </c>
      <c r="E17" s="67">
        <v>0.59</v>
      </c>
      <c r="F17" s="67">
        <v>0.91700000000000004</v>
      </c>
      <c r="G17" s="67">
        <v>0.85899999999999999</v>
      </c>
      <c r="H17" s="531"/>
    </row>
    <row r="18" spans="1:8" ht="13.8" x14ac:dyDescent="0.25">
      <c r="A18" s="26"/>
      <c r="B18" s="26"/>
      <c r="C18" s="291"/>
      <c r="D18" s="291"/>
      <c r="E18" s="291"/>
      <c r="F18" s="291"/>
      <c r="G18" s="291"/>
      <c r="H18" s="534"/>
    </row>
    <row r="19" spans="1:8" ht="13.8" x14ac:dyDescent="0.25">
      <c r="A19" s="26"/>
      <c r="B19" s="26" t="s">
        <v>1481</v>
      </c>
      <c r="C19" s="95"/>
      <c r="D19" s="95"/>
      <c r="E19" s="95"/>
      <c r="F19" s="95"/>
      <c r="G19" s="95"/>
      <c r="H19" s="531"/>
    </row>
    <row r="20" spans="1:8" ht="13.8" x14ac:dyDescent="0.25">
      <c r="A20" s="26"/>
      <c r="B20" s="26" t="s">
        <v>1485</v>
      </c>
      <c r="C20" s="67">
        <v>1.7000000000000001E-2</v>
      </c>
      <c r="D20" s="67">
        <v>0.1</v>
      </c>
      <c r="E20" s="67">
        <v>0</v>
      </c>
      <c r="F20" s="67">
        <v>4.8000000000000001E-2</v>
      </c>
      <c r="G20" s="67">
        <v>4.7E-2</v>
      </c>
      <c r="H20" s="667"/>
    </row>
    <row r="21" spans="1:8" ht="13.8" x14ac:dyDescent="0.25">
      <c r="A21" s="26"/>
      <c r="B21" s="42"/>
      <c r="C21" s="671"/>
      <c r="D21" s="671"/>
      <c r="E21" s="671"/>
      <c r="F21" s="671"/>
      <c r="G21" s="671"/>
      <c r="H21" s="667"/>
    </row>
    <row r="22" spans="1:8" ht="13.8" x14ac:dyDescent="0.25">
      <c r="A22" s="26"/>
      <c r="B22" s="32" t="s">
        <v>1486</v>
      </c>
      <c r="C22" s="80">
        <v>1.079</v>
      </c>
      <c r="D22" s="80">
        <v>2.0830000000000002</v>
      </c>
      <c r="E22" s="80">
        <v>2.3210000000000002</v>
      </c>
      <c r="F22" s="80">
        <v>2.2879999999999998</v>
      </c>
      <c r="G22" s="80">
        <v>2.6019999999999999</v>
      </c>
      <c r="H22" s="668"/>
    </row>
    <row r="23" spans="1:8" ht="13.8" x14ac:dyDescent="0.25">
      <c r="A23" s="26"/>
      <c r="B23" s="42"/>
      <c r="C23" s="671"/>
      <c r="D23" s="671"/>
      <c r="E23" s="671"/>
      <c r="F23" s="671"/>
      <c r="G23" s="671"/>
      <c r="H23" s="531"/>
    </row>
    <row r="24" spans="1:8" ht="13.8" x14ac:dyDescent="0.25">
      <c r="A24" s="26"/>
      <c r="B24" s="26" t="s">
        <v>1487</v>
      </c>
      <c r="C24" s="67">
        <v>-1.002</v>
      </c>
      <c r="D24" s="67">
        <v>1.508</v>
      </c>
      <c r="E24" s="67">
        <v>2.9289999999999998</v>
      </c>
      <c r="F24" s="67">
        <v>0.438</v>
      </c>
      <c r="G24" s="67">
        <v>1.5549999999999999</v>
      </c>
      <c r="H24" s="667"/>
    </row>
    <row r="25" spans="1:8" ht="13.8" x14ac:dyDescent="0.25">
      <c r="A25" s="26"/>
      <c r="B25" s="42" t="s">
        <v>1179</v>
      </c>
      <c r="C25" s="195">
        <v>0.40600000000000003</v>
      </c>
      <c r="D25" s="195">
        <v>0.39300000000000002</v>
      </c>
      <c r="E25" s="195">
        <v>1.3660000000000001</v>
      </c>
      <c r="F25" s="195">
        <v>0.38400000000000001</v>
      </c>
      <c r="G25" s="195">
        <v>1.5609999999999999</v>
      </c>
      <c r="H25" s="667"/>
    </row>
    <row r="26" spans="1:8" ht="13.8" x14ac:dyDescent="0.25">
      <c r="A26" s="26"/>
      <c r="B26" s="42" t="s">
        <v>1172</v>
      </c>
      <c r="C26" s="195">
        <v>-0.53500000000000003</v>
      </c>
      <c r="D26" s="195">
        <v>0.96699999999999997</v>
      </c>
      <c r="E26" s="195">
        <v>0.72699999999999998</v>
      </c>
      <c r="F26" s="195">
        <v>-6.3E-2</v>
      </c>
      <c r="G26" s="195">
        <v>7.6999999999999999E-2</v>
      </c>
      <c r="H26" s="667"/>
    </row>
    <row r="27" spans="1:8" ht="13.8" x14ac:dyDescent="0.25">
      <c r="A27" s="26"/>
      <c r="B27" s="42" t="s">
        <v>1178</v>
      </c>
      <c r="C27" s="195">
        <v>-0.80100000000000005</v>
      </c>
      <c r="D27" s="195">
        <v>0.112</v>
      </c>
      <c r="E27" s="195">
        <v>0.67900000000000005</v>
      </c>
      <c r="F27" s="195">
        <v>0.10100000000000001</v>
      </c>
      <c r="G27" s="195">
        <v>-6.5000000000000002E-2</v>
      </c>
      <c r="H27" s="534"/>
    </row>
    <row r="28" spans="1:8" ht="13.8" x14ac:dyDescent="0.25">
      <c r="A28" s="26"/>
      <c r="B28" s="42" t="s">
        <v>1482</v>
      </c>
      <c r="C28" s="195">
        <v>-7.0999999999999994E-2</v>
      </c>
      <c r="D28" s="195">
        <v>3.5999999999999997E-2</v>
      </c>
      <c r="E28" s="195">
        <v>0.157</v>
      </c>
      <c r="F28" s="195">
        <v>1.6E-2</v>
      </c>
      <c r="G28" s="195">
        <v>-1.7999999999999999E-2</v>
      </c>
      <c r="H28" s="534"/>
    </row>
    <row r="29" spans="1:8" ht="13.8" x14ac:dyDescent="0.25">
      <c r="A29" s="26"/>
      <c r="B29" s="42"/>
      <c r="C29" s="195"/>
      <c r="D29" s="195"/>
      <c r="E29" s="195"/>
      <c r="F29" s="195"/>
      <c r="G29" s="195"/>
      <c r="H29" s="669"/>
    </row>
    <row r="30" spans="1:8" ht="13.8" x14ac:dyDescent="0.25">
      <c r="A30" s="26"/>
      <c r="B30" s="26" t="s">
        <v>1488</v>
      </c>
      <c r="C30" s="67">
        <v>-0.16400000000000001</v>
      </c>
      <c r="D30" s="67">
        <v>0.307</v>
      </c>
      <c r="E30" s="67">
        <v>0.73199999999999998</v>
      </c>
      <c r="F30" s="67">
        <v>-4.5999999999999999E-2</v>
      </c>
      <c r="G30" s="67">
        <v>0.44800000000000001</v>
      </c>
      <c r="H30" s="531"/>
    </row>
    <row r="31" spans="1:8" ht="13.8" x14ac:dyDescent="0.25">
      <c r="A31" s="26"/>
      <c r="B31" s="42"/>
      <c r="C31" s="195"/>
      <c r="D31" s="195"/>
      <c r="E31" s="195"/>
      <c r="F31" s="195"/>
      <c r="G31" s="195"/>
      <c r="H31" s="531"/>
    </row>
    <row r="32" spans="1:8" ht="13.8" x14ac:dyDescent="0.25">
      <c r="A32" s="26"/>
      <c r="B32" s="26" t="s">
        <v>1481</v>
      </c>
      <c r="C32" s="95"/>
      <c r="D32" s="95"/>
      <c r="E32" s="95"/>
      <c r="F32" s="95"/>
      <c r="G32" s="95"/>
      <c r="H32" s="531"/>
    </row>
    <row r="33" spans="1:8" ht="13.8" x14ac:dyDescent="0.25">
      <c r="A33" s="26"/>
      <c r="B33" s="26" t="s">
        <v>1489</v>
      </c>
      <c r="C33" s="67">
        <v>-2.1000000000000001E-2</v>
      </c>
      <c r="D33" s="67">
        <v>-1.6E-2</v>
      </c>
      <c r="E33" s="67">
        <v>4.0000000000000001E-3</v>
      </c>
      <c r="F33" s="67">
        <v>2.9000000000000001E-2</v>
      </c>
      <c r="G33" s="67">
        <v>2.8000000000000001E-2</v>
      </c>
      <c r="H33" s="667"/>
    </row>
    <row r="34" spans="1:8" ht="13.8" x14ac:dyDescent="0.25">
      <c r="A34" s="26"/>
      <c r="B34" s="26"/>
      <c r="C34" s="67"/>
      <c r="D34" s="67"/>
      <c r="E34" s="67"/>
      <c r="F34" s="67"/>
      <c r="G34" s="67"/>
      <c r="H34" s="667"/>
    </row>
    <row r="35" spans="1:8" ht="13.8" x14ac:dyDescent="0.25">
      <c r="A35" s="26"/>
      <c r="B35" s="32" t="s">
        <v>1491</v>
      </c>
      <c r="C35" s="80">
        <v>-1.1870000000000001</v>
      </c>
      <c r="D35" s="80">
        <v>1.7989999999999999</v>
      </c>
      <c r="E35" s="80">
        <v>3.665</v>
      </c>
      <c r="F35" s="80">
        <v>0.42099999999999999</v>
      </c>
      <c r="G35" s="80">
        <v>2.0310000000000001</v>
      </c>
      <c r="H35" s="35"/>
    </row>
    <row r="36" spans="1:8" ht="13.8" x14ac:dyDescent="0.25">
      <c r="A36" s="26"/>
      <c r="B36" s="26"/>
      <c r="C36" s="672"/>
      <c r="D36" s="672"/>
      <c r="E36" s="672"/>
      <c r="F36" s="672"/>
      <c r="G36" s="672"/>
      <c r="H36" s="35"/>
    </row>
    <row r="37" spans="1:8" ht="13.8" x14ac:dyDescent="0.25">
      <c r="A37" s="26"/>
      <c r="B37" s="26"/>
      <c r="C37" s="673"/>
      <c r="D37" s="673"/>
      <c r="E37" s="673"/>
      <c r="F37" s="673"/>
      <c r="G37" s="673"/>
      <c r="H37" s="669"/>
    </row>
    <row r="38" spans="1:8" ht="13.8" x14ac:dyDescent="0.25">
      <c r="A38" s="32"/>
      <c r="B38" s="32" t="s">
        <v>1490</v>
      </c>
      <c r="C38" s="80">
        <v>-0.109</v>
      </c>
      <c r="D38" s="80">
        <v>3.8820000000000001</v>
      </c>
      <c r="E38" s="80">
        <v>5.9859999999999998</v>
      </c>
      <c r="F38" s="80">
        <v>2.7090000000000001</v>
      </c>
      <c r="G38" s="80">
        <v>4.6340000000000003</v>
      </c>
      <c r="H38" s="35"/>
    </row>
    <row r="39" spans="1:8" ht="13.8" x14ac:dyDescent="0.25">
      <c r="A39" s="26"/>
      <c r="B39" s="26"/>
      <c r="C39" s="67"/>
      <c r="D39" s="67"/>
      <c r="E39" s="67"/>
      <c r="F39" s="67"/>
      <c r="G39" s="67"/>
      <c r="H39" s="531"/>
    </row>
    <row r="40" spans="1:8" ht="13.8" x14ac:dyDescent="0.25">
      <c r="A40" s="26"/>
      <c r="B40" s="26" t="s">
        <v>1546</v>
      </c>
      <c r="C40" s="67">
        <v>-0.6</v>
      </c>
      <c r="D40" s="67">
        <v>-0.48899999999999999</v>
      </c>
      <c r="E40" s="67">
        <v>0.79100000000000004</v>
      </c>
      <c r="F40" s="67">
        <v>0.45200000000000001</v>
      </c>
      <c r="G40" s="67">
        <v>0.39900000000000002</v>
      </c>
      <c r="H40" s="670"/>
    </row>
    <row r="41" spans="1:8" ht="13.8" x14ac:dyDescent="0.25">
      <c r="A41" s="26"/>
      <c r="B41" s="26" t="s">
        <v>599</v>
      </c>
      <c r="C41" s="67">
        <v>-0.56599999999999995</v>
      </c>
      <c r="D41" s="67">
        <v>-0.505</v>
      </c>
      <c r="E41" s="67">
        <v>0.73199999999999998</v>
      </c>
      <c r="F41" s="67">
        <v>0.52500000000000002</v>
      </c>
      <c r="G41" s="67">
        <v>0.379</v>
      </c>
      <c r="H41" s="667"/>
    </row>
    <row r="42" spans="1:8" ht="13.8" x14ac:dyDescent="0.25">
      <c r="A42" s="26"/>
      <c r="B42" s="42" t="s">
        <v>597</v>
      </c>
      <c r="C42" s="195">
        <v>-0.32300000000000001</v>
      </c>
      <c r="D42" s="195">
        <v>-0.78100000000000003</v>
      </c>
      <c r="E42" s="195">
        <v>0.72399999999999998</v>
      </c>
      <c r="F42" s="195">
        <v>0.59199999999999997</v>
      </c>
      <c r="G42" s="195">
        <v>-0.44400000000000001</v>
      </c>
      <c r="H42" s="667"/>
    </row>
    <row r="43" spans="1:8" ht="13.8" x14ac:dyDescent="0.25">
      <c r="A43" s="26"/>
      <c r="B43" s="42" t="s">
        <v>598</v>
      </c>
      <c r="C43" s="674">
        <v>-0.24299999999999999</v>
      </c>
      <c r="D43" s="674">
        <v>0.27600000000000002</v>
      </c>
      <c r="E43" s="674">
        <v>8.9999999999999993E-3</v>
      </c>
      <c r="F43" s="674">
        <v>-6.7000000000000004E-2</v>
      </c>
      <c r="G43" s="674">
        <v>0.82399999999999995</v>
      </c>
      <c r="H43" s="670"/>
    </row>
    <row r="44" spans="1:8" ht="13.8" x14ac:dyDescent="0.25">
      <c r="A44" s="26"/>
      <c r="B44" s="26"/>
      <c r="C44" s="95"/>
      <c r="D44" s="95"/>
      <c r="E44" s="95"/>
      <c r="F44" s="95"/>
      <c r="G44" s="95"/>
      <c r="H44" s="667"/>
    </row>
    <row r="45" spans="1:8" ht="13.8" x14ac:dyDescent="0.25">
      <c r="A45" s="26"/>
      <c r="B45" s="26"/>
      <c r="C45" s="675"/>
      <c r="D45" s="675"/>
      <c r="E45" s="675"/>
      <c r="F45" s="675"/>
      <c r="G45" s="675"/>
      <c r="H45" s="667"/>
    </row>
    <row r="46" spans="1:8" ht="13.8" x14ac:dyDescent="0.25">
      <c r="A46" s="26"/>
      <c r="B46" s="26" t="s">
        <v>939</v>
      </c>
      <c r="C46" s="67">
        <v>3.7389999999999999</v>
      </c>
      <c r="D46" s="67">
        <v>0.251</v>
      </c>
      <c r="E46" s="67">
        <v>1.891</v>
      </c>
      <c r="F46" s="67">
        <v>1.66</v>
      </c>
      <c r="G46" s="67">
        <v>1.6080000000000001</v>
      </c>
      <c r="H46" s="670"/>
    </row>
    <row r="47" spans="1:8" x14ac:dyDescent="0.25">
      <c r="A47" s="81"/>
      <c r="B47" s="81" t="s">
        <v>267</v>
      </c>
      <c r="C47" s="676">
        <v>3.46</v>
      </c>
      <c r="D47" s="676">
        <v>0.33900000000000002</v>
      </c>
      <c r="E47" s="676">
        <v>0.32500000000000001</v>
      </c>
      <c r="F47" s="676">
        <v>1.022</v>
      </c>
      <c r="G47" s="676">
        <v>0.99</v>
      </c>
      <c r="H47" s="667"/>
    </row>
    <row r="48" spans="1:8" x14ac:dyDescent="0.25">
      <c r="A48" s="42"/>
      <c r="B48" s="42" t="s">
        <v>772</v>
      </c>
      <c r="C48" s="195">
        <v>1.911</v>
      </c>
      <c r="D48" s="195">
        <v>0.52500000000000002</v>
      </c>
      <c r="E48" s="195">
        <v>-0.156</v>
      </c>
      <c r="F48" s="195">
        <v>-0.04</v>
      </c>
      <c r="G48" s="195">
        <v>0.104</v>
      </c>
      <c r="H48" s="667"/>
    </row>
    <row r="49" spans="1:9" x14ac:dyDescent="0.25">
      <c r="A49" s="42"/>
      <c r="B49" s="42" t="s">
        <v>773</v>
      </c>
      <c r="C49" s="195">
        <v>1.5489999999999999</v>
      </c>
      <c r="D49" s="195">
        <v>-0.186</v>
      </c>
      <c r="E49" s="195">
        <v>0.48</v>
      </c>
      <c r="F49" s="195">
        <v>1.0620000000000001</v>
      </c>
      <c r="G49" s="195">
        <v>0.88600000000000001</v>
      </c>
      <c r="H49" s="670"/>
    </row>
    <row r="50" spans="1:9" x14ac:dyDescent="0.25">
      <c r="A50" s="81"/>
      <c r="B50" s="81" t="s">
        <v>940</v>
      </c>
      <c r="C50" s="676">
        <v>0.28000000000000003</v>
      </c>
      <c r="D50" s="676">
        <v>-8.7999999999999995E-2</v>
      </c>
      <c r="E50" s="676">
        <v>1.5660000000000001</v>
      </c>
      <c r="F50" s="676">
        <v>0.63800000000000001</v>
      </c>
      <c r="G50" s="676">
        <v>0.61799999999999999</v>
      </c>
      <c r="H50" s="667"/>
    </row>
    <row r="51" spans="1:9" x14ac:dyDescent="0.25">
      <c r="A51" s="42"/>
      <c r="B51" s="42" t="s">
        <v>774</v>
      </c>
      <c r="C51" s="195">
        <v>-0.46500000000000002</v>
      </c>
      <c r="D51" s="195">
        <v>0.30399999999999999</v>
      </c>
      <c r="E51" s="195">
        <v>1.1579999999999999</v>
      </c>
      <c r="F51" s="195">
        <v>0.50700000000000001</v>
      </c>
      <c r="G51" s="195">
        <v>-0.16800000000000001</v>
      </c>
      <c r="H51" s="667"/>
    </row>
    <row r="52" spans="1:9" x14ac:dyDescent="0.25">
      <c r="A52" s="42"/>
      <c r="B52" s="42" t="s">
        <v>522</v>
      </c>
      <c r="C52" s="195">
        <v>0.745</v>
      </c>
      <c r="D52" s="195">
        <v>-0.39200000000000002</v>
      </c>
      <c r="E52" s="195">
        <v>0.40799999999999997</v>
      </c>
      <c r="F52" s="195">
        <v>0.13100000000000001</v>
      </c>
      <c r="G52" s="195">
        <v>0.78600000000000003</v>
      </c>
      <c r="H52" s="35"/>
    </row>
    <row r="53" spans="1:9" ht="13.8" x14ac:dyDescent="0.25">
      <c r="A53" s="26"/>
      <c r="B53" s="42"/>
      <c r="C53" s="67"/>
      <c r="D53" s="67"/>
      <c r="E53" s="67"/>
      <c r="F53" s="67"/>
      <c r="G53" s="67"/>
      <c r="H53" s="531"/>
    </row>
    <row r="54" spans="1:9" ht="13.8" x14ac:dyDescent="0.25">
      <c r="A54" s="26"/>
      <c r="B54" s="26" t="s">
        <v>941</v>
      </c>
      <c r="C54" s="67">
        <v>1.571</v>
      </c>
      <c r="D54" s="67">
        <v>1.4910000000000001</v>
      </c>
      <c r="E54" s="67">
        <v>3.911</v>
      </c>
      <c r="F54" s="67">
        <v>2.6320000000000001</v>
      </c>
      <c r="G54" s="67">
        <v>1.3979999999999999</v>
      </c>
      <c r="H54" s="531"/>
      <c r="I54" s="531"/>
    </row>
    <row r="55" spans="1:9" ht="13.8" x14ac:dyDescent="0.25">
      <c r="A55" s="81"/>
      <c r="B55" s="81" t="s">
        <v>539</v>
      </c>
      <c r="C55" s="676">
        <v>-6.6000000000000003E-2</v>
      </c>
      <c r="D55" s="676">
        <v>4.1000000000000002E-2</v>
      </c>
      <c r="E55" s="676">
        <v>1.496</v>
      </c>
      <c r="F55" s="676">
        <v>1.397</v>
      </c>
      <c r="G55" s="676">
        <v>-0.23200000000000001</v>
      </c>
      <c r="H55" s="669"/>
    </row>
    <row r="56" spans="1:9" x14ac:dyDescent="0.25">
      <c r="A56" s="42"/>
      <c r="B56" s="42" t="s">
        <v>1173</v>
      </c>
      <c r="C56" s="195">
        <v>-0.33200000000000002</v>
      </c>
      <c r="D56" s="195">
        <v>-8.9999999999999993E-3</v>
      </c>
      <c r="E56" s="195">
        <v>1.8109999999999999</v>
      </c>
      <c r="F56" s="195">
        <v>1.2829999999999999</v>
      </c>
      <c r="G56" s="195">
        <v>-0.19800000000000001</v>
      </c>
      <c r="H56" s="239"/>
    </row>
    <row r="57" spans="1:9" ht="13.8" x14ac:dyDescent="0.25">
      <c r="A57" s="42"/>
      <c r="B57" s="42" t="s">
        <v>1371</v>
      </c>
      <c r="C57" s="195">
        <v>0.26600000000000001</v>
      </c>
      <c r="D57" s="195">
        <v>0.05</v>
      </c>
      <c r="E57" s="195">
        <v>-0.315</v>
      </c>
      <c r="F57" s="195">
        <v>0.115</v>
      </c>
      <c r="G57" s="195">
        <v>-3.4000000000000002E-2</v>
      </c>
      <c r="H57" s="153"/>
    </row>
    <row r="58" spans="1:9" x14ac:dyDescent="0.25">
      <c r="A58" s="81"/>
      <c r="B58" s="81" t="s">
        <v>1372</v>
      </c>
      <c r="C58" s="676">
        <v>1.637</v>
      </c>
      <c r="D58" s="676">
        <v>1.4510000000000001</v>
      </c>
      <c r="E58" s="676">
        <v>2.4140000000000001</v>
      </c>
      <c r="F58" s="676">
        <v>1.2350000000000001</v>
      </c>
      <c r="G58" s="676">
        <v>1.631</v>
      </c>
    </row>
    <row r="59" spans="1:9" x14ac:dyDescent="0.25">
      <c r="A59" s="42"/>
      <c r="B59" s="42" t="s">
        <v>462</v>
      </c>
      <c r="C59" s="195">
        <v>0.85699999999999998</v>
      </c>
      <c r="D59" s="195">
        <v>-0.499</v>
      </c>
      <c r="E59" s="195">
        <v>1.4279999999999999</v>
      </c>
      <c r="F59" s="195">
        <v>0.60299999999999998</v>
      </c>
      <c r="G59" s="195">
        <v>0.91</v>
      </c>
    </row>
    <row r="60" spans="1:9" x14ac:dyDescent="0.25">
      <c r="A60" s="42"/>
      <c r="B60" s="42" t="s">
        <v>463</v>
      </c>
      <c r="C60" s="195">
        <v>0.78</v>
      </c>
      <c r="D60" s="195">
        <v>1.9490000000000001</v>
      </c>
      <c r="E60" s="195">
        <v>0.98699999999999999</v>
      </c>
      <c r="F60" s="195">
        <v>0.63200000000000001</v>
      </c>
      <c r="G60" s="195">
        <v>0.72099999999999997</v>
      </c>
    </row>
    <row r="61" spans="1:9" ht="13.8" x14ac:dyDescent="0.25">
      <c r="A61" s="26"/>
      <c r="B61" s="42"/>
      <c r="C61" s="67"/>
      <c r="D61" s="67"/>
      <c r="E61" s="67"/>
      <c r="F61" s="67"/>
      <c r="G61" s="67"/>
    </row>
    <row r="62" spans="1:9" ht="13.8" x14ac:dyDescent="0.25">
      <c r="A62" s="26"/>
      <c r="B62" s="26" t="s">
        <v>1022</v>
      </c>
      <c r="C62" s="67">
        <v>-5.3999999999999999E-2</v>
      </c>
      <c r="D62" s="67">
        <v>-5.0000000000000001E-3</v>
      </c>
      <c r="E62" s="67">
        <v>-7.3999999999999996E-2</v>
      </c>
      <c r="F62" s="67">
        <v>0.307</v>
      </c>
      <c r="G62" s="67">
        <v>-0.182</v>
      </c>
    </row>
    <row r="63" spans="1:9" ht="13.8" x14ac:dyDescent="0.25">
      <c r="A63" s="26"/>
      <c r="B63" s="26"/>
      <c r="C63" s="209"/>
      <c r="D63" s="209"/>
      <c r="E63" s="209"/>
      <c r="F63" s="209"/>
      <c r="G63" s="209"/>
    </row>
    <row r="64" spans="1:9" ht="14.4" thickBot="1" x14ac:dyDescent="0.3">
      <c r="A64" s="26"/>
      <c r="B64" s="32" t="s">
        <v>583</v>
      </c>
      <c r="C64" s="677">
        <v>1.4059999999999999</v>
      </c>
      <c r="D64" s="677">
        <v>2.149</v>
      </c>
      <c r="E64" s="677">
        <v>4.6829999999999998</v>
      </c>
      <c r="F64" s="677">
        <v>2.496</v>
      </c>
      <c r="G64" s="677">
        <v>5.0599999999999996</v>
      </c>
    </row>
    <row r="65" spans="1:7" ht="13.8" thickTop="1" x14ac:dyDescent="0.25"/>
    <row r="67" spans="1:7" ht="28.5" customHeight="1" x14ac:dyDescent="0.25">
      <c r="A67" s="1473" t="s">
        <v>2178</v>
      </c>
      <c r="B67" s="1473"/>
      <c r="C67" s="1473"/>
      <c r="D67" s="1473"/>
      <c r="E67" s="1473"/>
      <c r="F67" s="1473"/>
      <c r="G67" s="1473"/>
    </row>
  </sheetData>
  <customSheetViews>
    <customSheetView guid="{9014CDA8-C3FC-41E6-A045-DAEFC55B82B1}" showPageBreaks="1" fitToPage="1" printArea="1">
      <selection activeCell="A4" sqref="A4:I4"/>
      <colBreaks count="1" manualBreakCount="1">
        <brk id="9" max="1048575" man="1"/>
      </colBreaks>
      <pageMargins left="0.75" right="0.75" top="1" bottom="1" header="0.5" footer="0.5"/>
      <printOptions horizontalCentered="1"/>
      <pageSetup scale="74" firstPageNumber="33" orientation="portrait" horizontalDpi="1200" verticalDpi="1200" r:id="rId1"/>
      <headerFooter alignWithMargins="0">
        <oddFooter>&amp;C&amp;P</oddFooter>
      </headerFooter>
    </customSheetView>
    <customSheetView guid="{F67F5823-51D5-4D47-B100-5B47C1E6BCB9}" showPageBreaks="1" fitToPage="1" printArea="1">
      <selection activeCell="I38" sqref="I38"/>
      <colBreaks count="1" manualBreakCount="1">
        <brk id="9" max="1048575" man="1"/>
      </colBreaks>
      <pageMargins left="0.75" right="0.75" top="1" bottom="1" header="0.5" footer="0.5"/>
      <printOptions horizontalCentered="1"/>
      <pageSetup scale="74" firstPageNumber="33" orientation="portrait" horizontalDpi="1200" verticalDpi="1200" r:id="rId2"/>
      <headerFooter alignWithMargins="0">
        <oddFooter>&amp;C&amp;P</oddFooter>
      </headerFooter>
    </customSheetView>
  </customSheetViews>
  <mergeCells count="5">
    <mergeCell ref="A1:H1"/>
    <mergeCell ref="A3:H3"/>
    <mergeCell ref="A4:H4"/>
    <mergeCell ref="A5:H5"/>
    <mergeCell ref="A67:G67"/>
  </mergeCells>
  <phoneticPr fontId="33" type="noConversion"/>
  <hyperlinks>
    <hyperlink ref="A67:G67" r:id="rId3" display="Source: Statistics Canada. Table 36-10-0222-01 Gross domestic product, expenditure-based, provincial and territorial, annual (x 1,000,000)" xr:uid="{00000000-0004-0000-2100-000000000000}"/>
  </hyperlinks>
  <printOptions horizontalCentered="1"/>
  <pageMargins left="0.74803149606299202" right="0.74803149606299202" top="0.98425196850393704" bottom="0.98425196850393704" header="0.511811023622047" footer="0.511811023622047"/>
  <pageSetup scale="72" firstPageNumber="27" orientation="portrait" useFirstPageNumber="1" r:id="rId4"/>
  <headerFooter alignWithMargins="0"/>
  <colBreaks count="1" manualBreakCount="1">
    <brk id="8" max="1048575" man="1"/>
  </colBreaks>
  <legacyDrawingHF r:id="rId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indexed="42"/>
    <pageSetUpPr fitToPage="1"/>
  </sheetPr>
  <dimension ref="A1:AE71"/>
  <sheetViews>
    <sheetView zoomScaleNormal="100" workbookViewId="0">
      <selection sqref="A1:G1"/>
    </sheetView>
  </sheetViews>
  <sheetFormatPr defaultRowHeight="13.2" x14ac:dyDescent="0.25"/>
  <cols>
    <col min="1" max="1" width="5" customWidth="1"/>
    <col min="2" max="2" width="53.33203125" customWidth="1"/>
    <col min="3" max="7" width="11.88671875" customWidth="1"/>
    <col min="8" max="8" width="9.33203125" customWidth="1"/>
    <col min="9" max="9" width="10.5546875" bestFit="1" customWidth="1"/>
    <col min="12" max="12" width="11.109375" customWidth="1"/>
  </cols>
  <sheetData>
    <row r="1" spans="1:31" ht="17.399999999999999" x14ac:dyDescent="0.3">
      <c r="A1" s="1451" t="s">
        <v>786</v>
      </c>
      <c r="B1" s="1451"/>
      <c r="C1" s="1451"/>
      <c r="D1" s="1451"/>
      <c r="E1" s="1451"/>
      <c r="F1" s="1451"/>
      <c r="G1" s="1451"/>
      <c r="H1" s="535"/>
      <c r="I1" s="535"/>
      <c r="J1" s="535"/>
    </row>
    <row r="2" spans="1:31" ht="17.399999999999999" x14ac:dyDescent="0.3">
      <c r="B2" s="27"/>
      <c r="C2" s="27"/>
      <c r="D2" s="27"/>
      <c r="E2" s="27"/>
    </row>
    <row r="3" spans="1:31" ht="17.399999999999999" x14ac:dyDescent="0.3">
      <c r="A3" s="1452" t="s">
        <v>2464</v>
      </c>
      <c r="B3" s="1452"/>
      <c r="C3" s="1452"/>
      <c r="D3" s="1452"/>
      <c r="E3" s="1452"/>
      <c r="F3" s="1452"/>
      <c r="G3" s="1452"/>
      <c r="H3" s="29"/>
      <c r="I3" s="29"/>
      <c r="J3" s="29"/>
      <c r="K3" s="26"/>
      <c r="L3" s="26"/>
      <c r="M3" s="26"/>
      <c r="N3" s="26"/>
      <c r="O3" s="26"/>
      <c r="P3" s="26"/>
      <c r="Q3" s="26"/>
      <c r="R3" s="26"/>
      <c r="S3" s="26"/>
      <c r="T3" s="26"/>
      <c r="U3" s="26"/>
      <c r="V3" s="26"/>
      <c r="W3" s="26"/>
      <c r="X3" s="26"/>
      <c r="Y3" s="26"/>
      <c r="Z3" s="26"/>
      <c r="AA3" s="26"/>
      <c r="AB3" s="26"/>
      <c r="AC3" s="26"/>
      <c r="AD3" s="26"/>
      <c r="AE3" s="26"/>
    </row>
    <row r="4" spans="1:31" ht="17.399999999999999" x14ac:dyDescent="0.3">
      <c r="A4" s="1452" t="s">
        <v>440</v>
      </c>
      <c r="B4" s="1452"/>
      <c r="C4" s="1452"/>
      <c r="D4" s="1452"/>
      <c r="E4" s="1452"/>
      <c r="F4" s="1452"/>
      <c r="G4" s="1452"/>
      <c r="H4" s="29"/>
      <c r="I4" s="29"/>
      <c r="J4" s="29"/>
    </row>
    <row r="5" spans="1:31" ht="17.399999999999999" x14ac:dyDescent="0.3">
      <c r="A5" s="1452" t="s">
        <v>250</v>
      </c>
      <c r="B5" s="1452"/>
      <c r="C5" s="1452"/>
      <c r="D5" s="1452"/>
      <c r="E5" s="1452"/>
      <c r="F5" s="1452"/>
      <c r="G5" s="1452"/>
      <c r="H5" s="29"/>
      <c r="I5" s="29"/>
      <c r="J5" s="29"/>
    </row>
    <row r="8" spans="1:31" s="28" customFormat="1" ht="15.75" customHeight="1" x14ac:dyDescent="0.3">
      <c r="B8" s="28" t="s">
        <v>949</v>
      </c>
      <c r="C8" s="37">
        <v>2015</v>
      </c>
      <c r="D8" s="37">
        <v>2016</v>
      </c>
      <c r="E8" s="37" t="s">
        <v>2214</v>
      </c>
      <c r="F8" s="37" t="s">
        <v>2316</v>
      </c>
      <c r="G8" s="37" t="s">
        <v>2463</v>
      </c>
    </row>
    <row r="9" spans="1:31" ht="4.5" customHeight="1" thickBot="1" x14ac:dyDescent="0.3">
      <c r="B9" s="24"/>
      <c r="C9" s="18"/>
      <c r="D9" s="18"/>
      <c r="E9" s="18"/>
      <c r="F9" s="18"/>
      <c r="G9" s="18"/>
    </row>
    <row r="10" spans="1:31" ht="4.5" customHeight="1" x14ac:dyDescent="0.25"/>
    <row r="11" spans="1:31" s="26" customFormat="1" ht="13.8" x14ac:dyDescent="0.25">
      <c r="G11" s="1172"/>
    </row>
    <row r="12" spans="1:31" s="26" customFormat="1" ht="13.8" x14ac:dyDescent="0.25">
      <c r="B12" s="26" t="s">
        <v>1483</v>
      </c>
      <c r="C12" s="13">
        <v>4197</v>
      </c>
      <c r="D12" s="13">
        <v>4327</v>
      </c>
      <c r="E12" s="13">
        <v>4503</v>
      </c>
      <c r="F12" s="13">
        <v>4662</v>
      </c>
      <c r="G12" s="13">
        <v>4825</v>
      </c>
    </row>
    <row r="13" spans="1:31" s="26" customFormat="1" ht="13.8" x14ac:dyDescent="0.25">
      <c r="B13" s="42" t="s">
        <v>1479</v>
      </c>
      <c r="C13" s="79">
        <v>2041</v>
      </c>
      <c r="D13" s="79">
        <v>2103</v>
      </c>
      <c r="E13" s="79">
        <v>2211</v>
      </c>
      <c r="F13" s="79">
        <v>2280</v>
      </c>
      <c r="G13" s="79">
        <v>2330</v>
      </c>
    </row>
    <row r="14" spans="1:31" s="26" customFormat="1" ht="13.8" x14ac:dyDescent="0.25">
      <c r="B14" s="42" t="s">
        <v>1480</v>
      </c>
      <c r="C14" s="79">
        <v>2156</v>
      </c>
      <c r="D14" s="79">
        <v>2224</v>
      </c>
      <c r="E14" s="79">
        <v>2292</v>
      </c>
      <c r="F14" s="79">
        <v>2382</v>
      </c>
      <c r="G14" s="79">
        <v>2495</v>
      </c>
    </row>
    <row r="15" spans="1:31" s="26" customFormat="1" ht="12.75" customHeight="1" x14ac:dyDescent="0.25">
      <c r="B15" s="42"/>
      <c r="C15" s="73"/>
      <c r="D15" s="73"/>
      <c r="E15" s="73"/>
      <c r="F15" s="73"/>
      <c r="G15" s="73"/>
    </row>
    <row r="16" spans="1:31" s="26" customFormat="1" ht="13.8" x14ac:dyDescent="0.25">
      <c r="C16" s="73"/>
      <c r="D16" s="73"/>
      <c r="E16" s="73"/>
      <c r="F16" s="73"/>
      <c r="G16" s="73"/>
    </row>
    <row r="17" spans="2:7" s="26" customFormat="1" ht="13.8" x14ac:dyDescent="0.25">
      <c r="B17" s="26" t="s">
        <v>1484</v>
      </c>
      <c r="C17" s="13">
        <v>1923</v>
      </c>
      <c r="D17" s="13">
        <v>1948</v>
      </c>
      <c r="E17" s="13">
        <v>2046</v>
      </c>
      <c r="F17" s="13">
        <v>2129</v>
      </c>
      <c r="G17" s="13">
        <v>2240</v>
      </c>
    </row>
    <row r="18" spans="2:7" s="26" customFormat="1" ht="12.75" customHeight="1" x14ac:dyDescent="0.25">
      <c r="C18" s="73"/>
      <c r="D18" s="73"/>
      <c r="E18" s="73"/>
      <c r="F18" s="73"/>
      <c r="G18" s="73"/>
    </row>
    <row r="19" spans="2:7" s="26" customFormat="1" ht="13.8" x14ac:dyDescent="0.25">
      <c r="B19" s="26" t="s">
        <v>1481</v>
      </c>
      <c r="G19" s="1172"/>
    </row>
    <row r="20" spans="2:7" s="26" customFormat="1" ht="13.8" x14ac:dyDescent="0.25">
      <c r="B20" s="26" t="s">
        <v>1485</v>
      </c>
      <c r="C20" s="13">
        <v>76</v>
      </c>
      <c r="D20" s="13">
        <v>84</v>
      </c>
      <c r="E20" s="13">
        <v>87</v>
      </c>
      <c r="F20" s="13">
        <v>92</v>
      </c>
      <c r="G20" s="13">
        <v>97</v>
      </c>
    </row>
    <row r="21" spans="2:7" s="26" customFormat="1" ht="12.75" customHeight="1" x14ac:dyDescent="0.25">
      <c r="B21" s="42"/>
      <c r="C21" s="139"/>
      <c r="D21" s="139"/>
      <c r="E21" s="139"/>
      <c r="F21" s="139"/>
      <c r="G21" s="139"/>
    </row>
    <row r="22" spans="2:7" s="26" customFormat="1" ht="12.75" customHeight="1" x14ac:dyDescent="0.25">
      <c r="B22" s="32" t="s">
        <v>1486</v>
      </c>
      <c r="C22" s="56">
        <v>6196</v>
      </c>
      <c r="D22" s="56">
        <v>6359</v>
      </c>
      <c r="E22" s="56">
        <v>6636</v>
      </c>
      <c r="F22" s="56">
        <v>6883</v>
      </c>
      <c r="G22" s="56">
        <v>7162</v>
      </c>
    </row>
    <row r="23" spans="2:7" s="26" customFormat="1" ht="12.75" customHeight="1" x14ac:dyDescent="0.25">
      <c r="B23" s="42"/>
      <c r="C23" s="139"/>
      <c r="D23" s="139"/>
      <c r="E23" s="139"/>
      <c r="F23" s="139"/>
      <c r="G23" s="139"/>
    </row>
    <row r="24" spans="2:7" s="26" customFormat="1" ht="13.8" x14ac:dyDescent="0.25">
      <c r="B24" s="26" t="s">
        <v>1487</v>
      </c>
      <c r="C24" s="13">
        <v>710</v>
      </c>
      <c r="D24" s="13">
        <v>814</v>
      </c>
      <c r="E24" s="13">
        <v>1018</v>
      </c>
      <c r="F24" s="13">
        <v>1058</v>
      </c>
      <c r="G24" s="13">
        <v>1195</v>
      </c>
    </row>
    <row r="25" spans="2:7" s="26" customFormat="1" ht="13.8" x14ac:dyDescent="0.25">
      <c r="B25" s="42" t="s">
        <v>1179</v>
      </c>
      <c r="C25" s="79">
        <v>343</v>
      </c>
      <c r="D25" s="79">
        <v>374</v>
      </c>
      <c r="E25" s="79">
        <v>479</v>
      </c>
      <c r="F25" s="79">
        <v>510</v>
      </c>
      <c r="G25" s="79">
        <v>639</v>
      </c>
    </row>
    <row r="26" spans="2:7" s="26" customFormat="1" ht="13.8" x14ac:dyDescent="0.25">
      <c r="B26" s="42" t="s">
        <v>1172</v>
      </c>
      <c r="C26" s="79">
        <v>115</v>
      </c>
      <c r="D26" s="79">
        <v>174</v>
      </c>
      <c r="E26" s="79">
        <v>222</v>
      </c>
      <c r="F26" s="79">
        <v>221</v>
      </c>
      <c r="G26" s="79">
        <v>231</v>
      </c>
    </row>
    <row r="27" spans="2:7" s="26" customFormat="1" ht="13.8" x14ac:dyDescent="0.25">
      <c r="B27" s="42" t="s">
        <v>1178</v>
      </c>
      <c r="C27" s="79">
        <v>205</v>
      </c>
      <c r="D27" s="79">
        <v>215</v>
      </c>
      <c r="E27" s="79">
        <v>257</v>
      </c>
      <c r="F27" s="79">
        <v>265</v>
      </c>
      <c r="G27" s="79">
        <v>263</v>
      </c>
    </row>
    <row r="28" spans="2:7" s="26" customFormat="1" ht="13.8" x14ac:dyDescent="0.25">
      <c r="B28" s="42" t="s">
        <v>1482</v>
      </c>
      <c r="C28" s="79">
        <v>47</v>
      </c>
      <c r="D28" s="79">
        <v>51</v>
      </c>
      <c r="E28" s="79">
        <v>60</v>
      </c>
      <c r="F28" s="79">
        <v>62</v>
      </c>
      <c r="G28" s="79">
        <v>62</v>
      </c>
    </row>
    <row r="29" spans="2:7" s="26" customFormat="1" ht="13.8" x14ac:dyDescent="0.25">
      <c r="B29" s="42"/>
      <c r="C29" s="79"/>
      <c r="D29" s="79"/>
      <c r="E29" s="79"/>
      <c r="F29" s="79"/>
      <c r="G29" s="79"/>
    </row>
    <row r="30" spans="2:7" s="26" customFormat="1" ht="13.8" x14ac:dyDescent="0.25">
      <c r="B30" s="26" t="s">
        <v>1488</v>
      </c>
      <c r="C30" s="13">
        <v>222</v>
      </c>
      <c r="D30" s="13">
        <v>243</v>
      </c>
      <c r="E30" s="13">
        <v>291</v>
      </c>
      <c r="F30" s="13">
        <v>292</v>
      </c>
      <c r="G30" s="13">
        <v>330</v>
      </c>
    </row>
    <row r="31" spans="2:7" s="26" customFormat="1" ht="13.8" x14ac:dyDescent="0.25">
      <c r="B31" s="42"/>
      <c r="C31" s="79"/>
      <c r="D31" s="79"/>
      <c r="E31" s="79"/>
      <c r="F31" s="79"/>
      <c r="G31" s="79"/>
    </row>
    <row r="32" spans="2:7" s="26" customFormat="1" ht="13.8" x14ac:dyDescent="0.25">
      <c r="B32" s="26" t="s">
        <v>1481</v>
      </c>
      <c r="G32" s="1172"/>
    </row>
    <row r="33" spans="2:7" s="26" customFormat="1" ht="13.8" x14ac:dyDescent="0.25">
      <c r="B33" s="26" t="s">
        <v>1489</v>
      </c>
      <c r="C33" s="13">
        <v>5</v>
      </c>
      <c r="D33" s="13">
        <v>4</v>
      </c>
      <c r="E33" s="13">
        <v>5</v>
      </c>
      <c r="F33" s="13">
        <v>7</v>
      </c>
      <c r="G33" s="13">
        <v>9</v>
      </c>
    </row>
    <row r="34" spans="2:7" s="26" customFormat="1" ht="13.8" x14ac:dyDescent="0.25">
      <c r="C34" s="13"/>
      <c r="D34" s="13"/>
      <c r="E34" s="13"/>
      <c r="F34" s="13"/>
      <c r="G34" s="13"/>
    </row>
    <row r="35" spans="2:7" s="26" customFormat="1" ht="13.8" x14ac:dyDescent="0.25">
      <c r="B35" s="32" t="s">
        <v>1491</v>
      </c>
      <c r="C35" s="56">
        <v>937</v>
      </c>
      <c r="D35" s="56">
        <v>1061</v>
      </c>
      <c r="E35" s="56">
        <v>1314</v>
      </c>
      <c r="F35" s="56">
        <v>1357</v>
      </c>
      <c r="G35" s="56">
        <v>1534</v>
      </c>
    </row>
    <row r="36" spans="2:7" s="26" customFormat="1" ht="4.5" customHeight="1" x14ac:dyDescent="0.25">
      <c r="C36" s="77"/>
      <c r="D36" s="77"/>
      <c r="E36" s="77"/>
      <c r="F36" s="77"/>
      <c r="G36" s="77"/>
    </row>
    <row r="37" spans="2:7" s="26" customFormat="1" ht="4.5" customHeight="1" x14ac:dyDescent="0.25">
      <c r="C37" s="128"/>
      <c r="D37" s="128"/>
      <c r="E37" s="128"/>
      <c r="F37" s="128"/>
      <c r="G37" s="128"/>
    </row>
    <row r="38" spans="2:7" s="32" customFormat="1" ht="13.8" x14ac:dyDescent="0.25">
      <c r="B38" s="32" t="s">
        <v>1492</v>
      </c>
      <c r="C38" s="56">
        <v>7133</v>
      </c>
      <c r="D38" s="56">
        <v>7420</v>
      </c>
      <c r="E38" s="56">
        <v>7950</v>
      </c>
      <c r="F38" s="56">
        <v>8240</v>
      </c>
      <c r="G38" s="56">
        <v>8696</v>
      </c>
    </row>
    <row r="39" spans="2:7" s="26" customFormat="1" ht="12.75" customHeight="1" x14ac:dyDescent="0.25">
      <c r="C39" s="13"/>
      <c r="D39" s="13"/>
      <c r="E39" s="13"/>
      <c r="F39" s="13"/>
      <c r="G39" s="13"/>
    </row>
    <row r="40" spans="2:7" s="26" customFormat="1" ht="13.8" x14ac:dyDescent="0.25">
      <c r="B40" s="1172" t="s">
        <v>2180</v>
      </c>
      <c r="C40" s="13">
        <v>5</v>
      </c>
      <c r="D40" s="13">
        <v>-11</v>
      </c>
      <c r="E40" s="13">
        <v>31</v>
      </c>
      <c r="F40" s="13">
        <v>40</v>
      </c>
      <c r="G40" s="13">
        <v>58</v>
      </c>
    </row>
    <row r="41" spans="2:7" s="26" customFormat="1" ht="13.8" x14ac:dyDescent="0.25">
      <c r="B41" s="1172" t="s">
        <v>2179</v>
      </c>
      <c r="C41" s="13">
        <v>6</v>
      </c>
      <c r="D41" s="13">
        <v>-11</v>
      </c>
      <c r="E41" s="13">
        <v>27</v>
      </c>
      <c r="F41" s="13">
        <v>39</v>
      </c>
      <c r="G41" s="13">
        <v>56</v>
      </c>
    </row>
    <row r="42" spans="2:7" s="26" customFormat="1" ht="13.8" x14ac:dyDescent="0.25">
      <c r="B42" s="42" t="s">
        <v>597</v>
      </c>
      <c r="C42" s="79">
        <v>4</v>
      </c>
      <c r="D42" s="79">
        <v>-19</v>
      </c>
      <c r="E42" s="79">
        <v>25</v>
      </c>
      <c r="F42" s="79">
        <v>38</v>
      </c>
      <c r="G42" s="79">
        <v>20</v>
      </c>
    </row>
    <row r="43" spans="2:7" s="26" customFormat="1" ht="13.8" x14ac:dyDescent="0.25">
      <c r="B43" s="42" t="s">
        <v>598</v>
      </c>
      <c r="C43" s="214">
        <v>2</v>
      </c>
      <c r="D43" s="214">
        <v>8</v>
      </c>
      <c r="E43" s="214">
        <v>2</v>
      </c>
      <c r="F43" s="214">
        <v>1</v>
      </c>
      <c r="G43" s="214">
        <v>36</v>
      </c>
    </row>
    <row r="44" spans="2:7" s="26" customFormat="1" ht="4.5" customHeight="1" x14ac:dyDescent="0.25">
      <c r="G44" s="1172"/>
    </row>
    <row r="45" spans="2:7" s="26" customFormat="1" ht="4.5" customHeight="1" x14ac:dyDescent="0.25">
      <c r="C45" s="90"/>
      <c r="D45" s="90"/>
      <c r="E45" s="90"/>
      <c r="F45" s="90"/>
      <c r="G45" s="90"/>
    </row>
    <row r="46" spans="2:7" s="32" customFormat="1" ht="13.8" x14ac:dyDescent="0.25">
      <c r="B46" s="32" t="s">
        <v>2181</v>
      </c>
      <c r="C46" s="56">
        <f>C38+C40</f>
        <v>7138</v>
      </c>
      <c r="D46" s="56">
        <f>D38+D40</f>
        <v>7409</v>
      </c>
      <c r="E46" s="56">
        <f>E38+E40</f>
        <v>7981</v>
      </c>
      <c r="F46" s="56">
        <f>F38+F40</f>
        <v>8280</v>
      </c>
      <c r="G46" s="56">
        <f>G38+G40</f>
        <v>8754</v>
      </c>
    </row>
    <row r="47" spans="2:7" s="32" customFormat="1" ht="12.75" customHeight="1" x14ac:dyDescent="0.25">
      <c r="C47" s="56"/>
      <c r="D47" s="56"/>
      <c r="E47" s="56"/>
      <c r="F47" s="56"/>
      <c r="G47" s="56"/>
    </row>
    <row r="48" spans="2:7" s="26" customFormat="1" ht="13.8" x14ac:dyDescent="0.25">
      <c r="B48" s="1172" t="s">
        <v>2182</v>
      </c>
      <c r="C48" s="13">
        <v>3070</v>
      </c>
      <c r="D48" s="13">
        <v>3164</v>
      </c>
      <c r="E48" s="13">
        <v>3353</v>
      </c>
      <c r="F48" s="13">
        <v>3546</v>
      </c>
      <c r="G48" s="13">
        <v>3728</v>
      </c>
    </row>
    <row r="49" spans="2:7" s="81" customFormat="1" x14ac:dyDescent="0.25">
      <c r="B49" s="81" t="s">
        <v>267</v>
      </c>
      <c r="C49" s="340">
        <v>1447</v>
      </c>
      <c r="D49" s="340">
        <v>1498</v>
      </c>
      <c r="E49" s="340">
        <v>1564</v>
      </c>
      <c r="F49" s="340">
        <v>1700</v>
      </c>
      <c r="G49" s="340">
        <v>1810</v>
      </c>
    </row>
    <row r="50" spans="2:7" s="42" customFormat="1" ht="11.4" x14ac:dyDescent="0.2">
      <c r="B50" s="42" t="s">
        <v>772</v>
      </c>
      <c r="C50" s="79">
        <v>960</v>
      </c>
      <c r="D50" s="79">
        <v>1020</v>
      </c>
      <c r="E50" s="79">
        <v>1036</v>
      </c>
      <c r="F50" s="79">
        <v>1084</v>
      </c>
      <c r="G50" s="79">
        <v>1132</v>
      </c>
    </row>
    <row r="51" spans="2:7" s="42" customFormat="1" ht="11.4" x14ac:dyDescent="0.2">
      <c r="B51" s="42" t="s">
        <v>773</v>
      </c>
      <c r="C51" s="79">
        <v>487</v>
      </c>
      <c r="D51" s="79">
        <v>478</v>
      </c>
      <c r="E51" s="79">
        <v>528</v>
      </c>
      <c r="F51" s="79">
        <v>616</v>
      </c>
      <c r="G51" s="79">
        <v>678</v>
      </c>
    </row>
    <row r="52" spans="2:7" s="81" customFormat="1" x14ac:dyDescent="0.25">
      <c r="B52" s="81" t="s">
        <v>940</v>
      </c>
      <c r="C52" s="340">
        <v>1623</v>
      </c>
      <c r="D52" s="340">
        <v>1666</v>
      </c>
      <c r="E52" s="340">
        <v>1789</v>
      </c>
      <c r="F52" s="340">
        <v>1846</v>
      </c>
      <c r="G52" s="340">
        <v>1918</v>
      </c>
    </row>
    <row r="53" spans="2:7" s="42" customFormat="1" ht="11.4" x14ac:dyDescent="0.2">
      <c r="B53" s="42" t="s">
        <v>774</v>
      </c>
      <c r="C53" s="79">
        <v>858</v>
      </c>
      <c r="D53" s="79">
        <v>904</v>
      </c>
      <c r="E53" s="79">
        <v>978</v>
      </c>
      <c r="F53" s="79">
        <v>1019</v>
      </c>
      <c r="G53" s="79">
        <v>1030</v>
      </c>
    </row>
    <row r="54" spans="2:7" s="42" customFormat="1" ht="11.4" x14ac:dyDescent="0.2">
      <c r="B54" s="42" t="s">
        <v>522</v>
      </c>
      <c r="C54" s="79">
        <v>765</v>
      </c>
      <c r="D54" s="79">
        <v>762</v>
      </c>
      <c r="E54" s="79">
        <v>811</v>
      </c>
      <c r="F54" s="79">
        <v>827</v>
      </c>
      <c r="G54" s="79">
        <v>888</v>
      </c>
    </row>
    <row r="55" spans="2:7" s="26" customFormat="1" ht="12.75" customHeight="1" x14ac:dyDescent="0.25">
      <c r="B55" s="42"/>
      <c r="C55" s="13"/>
      <c r="D55" s="13"/>
      <c r="E55" s="13"/>
      <c r="F55" s="13"/>
      <c r="G55" s="13"/>
    </row>
    <row r="56" spans="2:7" s="26" customFormat="1" ht="13.8" x14ac:dyDescent="0.25">
      <c r="B56" s="1172" t="s">
        <v>2183</v>
      </c>
      <c r="C56" s="13">
        <v>4116</v>
      </c>
      <c r="D56" s="13">
        <v>4193</v>
      </c>
      <c r="E56" s="13">
        <v>4534</v>
      </c>
      <c r="F56" s="13">
        <v>4804</v>
      </c>
      <c r="G56" s="13">
        <v>4957</v>
      </c>
    </row>
    <row r="57" spans="2:7" s="81" customFormat="1" x14ac:dyDescent="0.25">
      <c r="B57" s="81" t="s">
        <v>539</v>
      </c>
      <c r="C57" s="340">
        <v>1380</v>
      </c>
      <c r="D57" s="340">
        <v>1450</v>
      </c>
      <c r="E57" s="340">
        <v>1593</v>
      </c>
      <c r="F57" s="340">
        <v>1694</v>
      </c>
      <c r="G57" s="340">
        <v>1707</v>
      </c>
    </row>
    <row r="58" spans="2:7" s="42" customFormat="1" ht="11.4" x14ac:dyDescent="0.2">
      <c r="B58" s="42" t="s">
        <v>1173</v>
      </c>
      <c r="C58" s="79">
        <v>1189</v>
      </c>
      <c r="D58" s="79">
        <v>1246</v>
      </c>
      <c r="E58" s="79">
        <v>1394</v>
      </c>
      <c r="F58" s="79">
        <v>1484</v>
      </c>
      <c r="G58" s="79">
        <v>1491</v>
      </c>
    </row>
    <row r="59" spans="2:7" s="42" customFormat="1" ht="11.4" x14ac:dyDescent="0.2">
      <c r="B59" s="42" t="s">
        <v>1371</v>
      </c>
      <c r="C59" s="79">
        <v>191</v>
      </c>
      <c r="D59" s="79">
        <v>204</v>
      </c>
      <c r="E59" s="79">
        <v>199</v>
      </c>
      <c r="F59" s="79">
        <v>210</v>
      </c>
      <c r="G59" s="79">
        <v>216</v>
      </c>
    </row>
    <row r="60" spans="2:7" s="81" customFormat="1" x14ac:dyDescent="0.25">
      <c r="B60" s="81" t="s">
        <v>1372</v>
      </c>
      <c r="C60" s="340">
        <v>2736</v>
      </c>
      <c r="D60" s="340">
        <v>2743</v>
      </c>
      <c r="E60" s="340">
        <v>2941</v>
      </c>
      <c r="F60" s="340">
        <v>3110</v>
      </c>
      <c r="G60" s="340">
        <v>3250</v>
      </c>
    </row>
    <row r="61" spans="2:7" s="42" customFormat="1" ht="11.4" x14ac:dyDescent="0.2">
      <c r="B61" s="42" t="s">
        <v>462</v>
      </c>
      <c r="C61" s="79">
        <v>1300</v>
      </c>
      <c r="D61" s="79">
        <v>1235</v>
      </c>
      <c r="E61" s="79">
        <v>1359</v>
      </c>
      <c r="F61" s="79">
        <v>1466</v>
      </c>
      <c r="G61" s="79">
        <v>1538</v>
      </c>
    </row>
    <row r="62" spans="2:7" s="42" customFormat="1" ht="11.4" x14ac:dyDescent="0.2">
      <c r="B62" s="42" t="s">
        <v>463</v>
      </c>
      <c r="C62" s="79">
        <v>1436</v>
      </c>
      <c r="D62" s="79">
        <v>1508</v>
      </c>
      <c r="E62" s="79">
        <v>1582</v>
      </c>
      <c r="F62" s="79">
        <v>1644</v>
      </c>
      <c r="G62" s="79">
        <v>1712</v>
      </c>
    </row>
    <row r="63" spans="2:7" s="26" customFormat="1" ht="12.75" customHeight="1" x14ac:dyDescent="0.25">
      <c r="B63" s="42"/>
      <c r="C63" s="13"/>
      <c r="D63" s="13"/>
      <c r="E63" s="13"/>
      <c r="F63" s="13"/>
      <c r="G63" s="13"/>
    </row>
    <row r="64" spans="2:7" s="26" customFormat="1" ht="13.8" x14ac:dyDescent="0.25">
      <c r="B64" s="1172" t="s">
        <v>2184</v>
      </c>
      <c r="C64" s="13">
        <v>-4</v>
      </c>
      <c r="D64" s="13">
        <v>-4</v>
      </c>
      <c r="E64" s="13">
        <v>-9</v>
      </c>
      <c r="F64" s="13">
        <v>11</v>
      </c>
      <c r="G64" s="13">
        <v>-2</v>
      </c>
    </row>
    <row r="65" spans="1:10" s="26" customFormat="1" ht="4.5" customHeight="1" x14ac:dyDescent="0.25">
      <c r="C65" s="60"/>
      <c r="D65" s="60"/>
      <c r="E65" s="60"/>
      <c r="F65" s="60"/>
      <c r="G65" s="60"/>
    </row>
    <row r="66" spans="1:10" s="26" customFormat="1" ht="14.4" thickBot="1" x14ac:dyDescent="0.3">
      <c r="B66" s="32" t="s">
        <v>2185</v>
      </c>
      <c r="C66" s="176">
        <v>6088</v>
      </c>
      <c r="D66" s="176">
        <v>6376</v>
      </c>
      <c r="E66" s="176">
        <v>6790</v>
      </c>
      <c r="F66" s="176">
        <v>7033</v>
      </c>
      <c r="G66" s="176">
        <v>7523</v>
      </c>
    </row>
    <row r="67" spans="1:10" s="42" customFormat="1" ht="12" thickTop="1" x14ac:dyDescent="0.2">
      <c r="B67" s="42" t="s">
        <v>1560</v>
      </c>
      <c r="C67" s="240">
        <v>1.6</v>
      </c>
      <c r="D67" s="240">
        <f>(D66/C66-1)*100</f>
        <v>4.7306176084099816</v>
      </c>
      <c r="E67" s="240">
        <f t="shared" ref="E67:F67" si="0">(E66/D66-1)*100</f>
        <v>6.4930991217063916</v>
      </c>
      <c r="F67" s="240">
        <f t="shared" si="0"/>
        <v>3.5787923416789491</v>
      </c>
      <c r="G67" s="240">
        <f>(G66/F66-1)*100</f>
        <v>6.9671548414616868</v>
      </c>
    </row>
    <row r="68" spans="1:10" s="42" customFormat="1" ht="12.75" customHeight="1" x14ac:dyDescent="0.2">
      <c r="C68" s="341"/>
      <c r="D68" s="341"/>
      <c r="E68" s="341"/>
      <c r="F68" s="341"/>
      <c r="G68" s="341"/>
      <c r="H68" s="341"/>
      <c r="I68" s="341"/>
      <c r="J68" s="239"/>
    </row>
    <row r="69" spans="1:10" ht="13.8" x14ac:dyDescent="0.25">
      <c r="A69" s="647" t="s">
        <v>1326</v>
      </c>
      <c r="C69" s="153"/>
      <c r="D69" s="153"/>
      <c r="E69" s="153"/>
      <c r="F69" s="153"/>
      <c r="G69" s="153"/>
      <c r="H69" s="153"/>
      <c r="I69" s="153"/>
      <c r="J69" s="153"/>
    </row>
    <row r="71" spans="1:10" ht="27" customHeight="1" x14ac:dyDescent="0.25">
      <c r="A71" s="1473" t="s">
        <v>2178</v>
      </c>
      <c r="B71" s="1473"/>
      <c r="C71" s="1473"/>
      <c r="D71" s="1473"/>
      <c r="E71" s="1473"/>
      <c r="F71" s="1473"/>
      <c r="G71" s="1473"/>
      <c r="H71" s="646"/>
      <c r="I71" s="646"/>
    </row>
  </sheetData>
  <mergeCells count="5">
    <mergeCell ref="A5:G5"/>
    <mergeCell ref="A1:G1"/>
    <mergeCell ref="A3:G3"/>
    <mergeCell ref="A4:G4"/>
    <mergeCell ref="A71:G71"/>
  </mergeCells>
  <hyperlinks>
    <hyperlink ref="A71:G71" r:id="rId1" display="Source: Statistics Canada. Table 36-10-0222-01 Gross domestic product, expenditure-based, provincial and territorial, annual (x 1,000,000)" xr:uid="{00000000-0004-0000-2200-000000000000}"/>
  </hyperlinks>
  <printOptions horizontalCentered="1"/>
  <pageMargins left="0.74803149606299202" right="0.74803149606299202" top="0.98425196850393704" bottom="0.98425196850393704" header="0.511811023622047" footer="0.511811023622047"/>
  <pageSetup scale="75" firstPageNumber="27" orientation="portrait" useFirstPageNumber="1" r:id="rId2"/>
  <headerFooter alignWithMargins="0"/>
  <legacyDrawingHF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15">
    <tabColor indexed="42"/>
    <pageSetUpPr fitToPage="1"/>
  </sheetPr>
  <dimension ref="A1:S37"/>
  <sheetViews>
    <sheetView zoomScaleNormal="100" workbookViewId="0">
      <selection sqref="A1:G1"/>
    </sheetView>
  </sheetViews>
  <sheetFormatPr defaultRowHeight="13.2" x14ac:dyDescent="0.25"/>
  <cols>
    <col min="1" max="1" width="5" customWidth="1"/>
    <col min="2" max="2" width="53.33203125" customWidth="1"/>
    <col min="3" max="7" width="11.88671875" customWidth="1"/>
  </cols>
  <sheetData>
    <row r="1" spans="1:19" ht="17.399999999999999" x14ac:dyDescent="0.3">
      <c r="A1" s="1451" t="s">
        <v>519</v>
      </c>
      <c r="B1" s="1451"/>
      <c r="C1" s="1451"/>
      <c r="D1" s="1451"/>
      <c r="E1" s="1451"/>
      <c r="F1" s="1451"/>
      <c r="G1" s="1451"/>
      <c r="K1" s="507"/>
    </row>
    <row r="2" spans="1:19" ht="17.399999999999999" x14ac:dyDescent="0.3">
      <c r="A2" s="27"/>
    </row>
    <row r="3" spans="1:19" ht="17.399999999999999" x14ac:dyDescent="0.3">
      <c r="A3" s="1452" t="s">
        <v>2465</v>
      </c>
      <c r="B3" s="1452"/>
      <c r="C3" s="1452"/>
      <c r="D3" s="1452"/>
      <c r="E3" s="1452"/>
      <c r="F3" s="1452"/>
      <c r="G3" s="1452"/>
    </row>
    <row r="4" spans="1:19" ht="17.399999999999999" x14ac:dyDescent="0.3">
      <c r="A4" s="1452" t="s">
        <v>440</v>
      </c>
      <c r="B4" s="1452"/>
      <c r="C4" s="1452"/>
      <c r="D4" s="1452"/>
      <c r="E4" s="1452"/>
      <c r="F4" s="1452"/>
      <c r="G4" s="1452"/>
    </row>
    <row r="5" spans="1:19" ht="17.399999999999999" x14ac:dyDescent="0.3">
      <c r="A5" s="1452" t="s">
        <v>250</v>
      </c>
      <c r="B5" s="1452"/>
      <c r="C5" s="1452"/>
      <c r="D5" s="1452"/>
      <c r="E5" s="1452"/>
      <c r="F5" s="1452"/>
      <c r="G5" s="1452"/>
      <c r="H5" s="26"/>
      <c r="I5" s="26"/>
      <c r="J5" s="26"/>
      <c r="K5" s="26"/>
      <c r="L5" s="26"/>
      <c r="M5" s="26"/>
      <c r="N5" s="26"/>
      <c r="O5" s="26"/>
      <c r="P5" s="26"/>
      <c r="Q5" s="26"/>
      <c r="R5" s="26"/>
      <c r="S5" s="26"/>
    </row>
    <row r="6" spans="1:19" ht="12.75" customHeight="1" x14ac:dyDescent="0.3">
      <c r="A6" s="15"/>
      <c r="B6" s="15"/>
      <c r="C6" s="15"/>
      <c r="D6" s="15"/>
      <c r="E6" s="15"/>
      <c r="F6" s="15"/>
      <c r="G6" s="15"/>
    </row>
    <row r="8" spans="1:19" s="28" customFormat="1" ht="15.75" customHeight="1" x14ac:dyDescent="0.3">
      <c r="B8" s="28" t="s">
        <v>949</v>
      </c>
      <c r="C8" s="37">
        <v>2015</v>
      </c>
      <c r="D8" s="37">
        <v>2016</v>
      </c>
      <c r="E8" s="37" t="s">
        <v>2214</v>
      </c>
      <c r="F8" s="37" t="s">
        <v>2316</v>
      </c>
      <c r="G8" s="37" t="s">
        <v>2463</v>
      </c>
    </row>
    <row r="9" spans="1:19" ht="4.5" customHeight="1" thickBot="1" x14ac:dyDescent="0.3">
      <c r="B9" s="24"/>
      <c r="C9" s="18"/>
      <c r="D9" s="18"/>
      <c r="E9" s="18"/>
      <c r="F9" s="18"/>
      <c r="G9" s="18"/>
    </row>
    <row r="10" spans="1:19" ht="4.5" customHeight="1" x14ac:dyDescent="0.25"/>
    <row r="11" spans="1:19" s="26" customFormat="1" ht="13.8" x14ac:dyDescent="0.25">
      <c r="F11" s="1088"/>
      <c r="G11" s="1172"/>
    </row>
    <row r="12" spans="1:19" s="26" customFormat="1" ht="13.8" x14ac:dyDescent="0.25">
      <c r="B12" s="26" t="s">
        <v>1547</v>
      </c>
      <c r="C12" s="13">
        <v>3086</v>
      </c>
      <c r="D12" s="13">
        <v>3168</v>
      </c>
      <c r="E12" s="13">
        <v>3342</v>
      </c>
      <c r="F12" s="13">
        <v>3481</v>
      </c>
      <c r="G12" s="13">
        <v>3715</v>
      </c>
    </row>
    <row r="13" spans="1:19" s="26" customFormat="1" ht="12.75" customHeight="1" x14ac:dyDescent="0.25">
      <c r="B13" s="42" t="s">
        <v>1548</v>
      </c>
      <c r="C13" s="79">
        <v>2656</v>
      </c>
      <c r="D13" s="79">
        <v>2733</v>
      </c>
      <c r="E13" s="79">
        <v>2902</v>
      </c>
      <c r="F13" s="79">
        <v>3026</v>
      </c>
      <c r="G13" s="79">
        <v>3242</v>
      </c>
    </row>
    <row r="14" spans="1:19" s="26" customFormat="1" ht="13.8" x14ac:dyDescent="0.25">
      <c r="B14" s="42" t="s">
        <v>1549</v>
      </c>
      <c r="C14" s="79">
        <v>430</v>
      </c>
      <c r="D14" s="79">
        <v>435</v>
      </c>
      <c r="E14" s="79">
        <v>440</v>
      </c>
      <c r="F14" s="79">
        <v>455</v>
      </c>
      <c r="G14" s="79">
        <v>473</v>
      </c>
    </row>
    <row r="15" spans="1:19" s="26" customFormat="1" ht="12.75" customHeight="1" x14ac:dyDescent="0.25">
      <c r="B15" s="42"/>
      <c r="C15" s="73"/>
      <c r="D15" s="73"/>
      <c r="E15" s="73"/>
      <c r="F15" s="73"/>
      <c r="G15" s="73"/>
    </row>
    <row r="16" spans="1:19" s="26" customFormat="1" ht="13.8" x14ac:dyDescent="0.25">
      <c r="B16" s="26" t="s">
        <v>1550</v>
      </c>
      <c r="C16" s="13">
        <v>1398</v>
      </c>
      <c r="D16" s="13">
        <v>1496</v>
      </c>
      <c r="E16" s="13">
        <v>1655</v>
      </c>
      <c r="F16" s="13">
        <v>1746</v>
      </c>
      <c r="G16" s="13">
        <v>1891</v>
      </c>
    </row>
    <row r="17" spans="1:7" s="26" customFormat="1" ht="12.75" customHeight="1" x14ac:dyDescent="0.25">
      <c r="B17" s="42" t="s">
        <v>1551</v>
      </c>
      <c r="C17" s="79">
        <v>735</v>
      </c>
      <c r="D17" s="79">
        <v>830</v>
      </c>
      <c r="E17" s="79">
        <v>983</v>
      </c>
      <c r="F17" s="79">
        <v>1037</v>
      </c>
      <c r="G17" s="79">
        <v>1146</v>
      </c>
    </row>
    <row r="18" spans="1:7" s="26" customFormat="1" ht="13.8" x14ac:dyDescent="0.25">
      <c r="B18" s="42" t="s">
        <v>1552</v>
      </c>
      <c r="C18" s="79">
        <v>395</v>
      </c>
      <c r="D18" s="79">
        <v>399</v>
      </c>
      <c r="E18" s="79">
        <v>406</v>
      </c>
      <c r="F18" s="79">
        <v>436</v>
      </c>
      <c r="G18" s="79">
        <v>459</v>
      </c>
    </row>
    <row r="19" spans="1:7" s="26" customFormat="1" ht="13.8" x14ac:dyDescent="0.25">
      <c r="B19" s="42" t="s">
        <v>1553</v>
      </c>
      <c r="C19" s="79">
        <v>268</v>
      </c>
      <c r="D19" s="79">
        <v>267</v>
      </c>
      <c r="E19" s="79">
        <v>266</v>
      </c>
      <c r="F19" s="79">
        <v>273</v>
      </c>
      <c r="G19" s="79">
        <v>286</v>
      </c>
    </row>
    <row r="20" spans="1:7" s="26" customFormat="1" ht="12.75" customHeight="1" x14ac:dyDescent="0.25">
      <c r="B20" s="42" t="s">
        <v>1554</v>
      </c>
      <c r="C20" s="139"/>
      <c r="D20" s="139"/>
      <c r="E20" s="139"/>
      <c r="F20" s="139"/>
      <c r="G20" s="139"/>
    </row>
    <row r="21" spans="1:7" s="26" customFormat="1" ht="12.75" customHeight="1" x14ac:dyDescent="0.25">
      <c r="B21" s="42"/>
      <c r="C21" s="139"/>
      <c r="D21" s="139"/>
      <c r="E21" s="139"/>
      <c r="F21" s="139"/>
      <c r="G21" s="139"/>
    </row>
    <row r="22" spans="1:7" s="26" customFormat="1" ht="12.75" customHeight="1" x14ac:dyDescent="0.25">
      <c r="B22" s="26" t="s">
        <v>1555</v>
      </c>
      <c r="C22" s="13">
        <v>899</v>
      </c>
      <c r="D22" s="13">
        <v>981</v>
      </c>
      <c r="E22" s="13">
        <v>1026</v>
      </c>
      <c r="F22" s="13">
        <v>1026</v>
      </c>
      <c r="G22" s="13">
        <v>1116</v>
      </c>
    </row>
    <row r="23" spans="1:7" s="26" customFormat="1" ht="12.75" customHeight="1" x14ac:dyDescent="0.25">
      <c r="B23" s="42" t="s">
        <v>1556</v>
      </c>
      <c r="C23" s="79">
        <v>689</v>
      </c>
      <c r="D23" s="79">
        <v>767</v>
      </c>
      <c r="E23" s="79">
        <v>803</v>
      </c>
      <c r="F23" s="79">
        <v>796</v>
      </c>
      <c r="G23" s="79">
        <v>867</v>
      </c>
    </row>
    <row r="24" spans="1:7" s="26" customFormat="1" ht="12.75" customHeight="1" x14ac:dyDescent="0.25">
      <c r="B24" s="42" t="s">
        <v>1557</v>
      </c>
      <c r="C24" s="79">
        <v>210</v>
      </c>
      <c r="D24" s="79">
        <v>214</v>
      </c>
      <c r="E24" s="79">
        <v>223</v>
      </c>
      <c r="F24" s="79">
        <v>230</v>
      </c>
      <c r="G24" s="79">
        <v>249</v>
      </c>
    </row>
    <row r="25" spans="1:7" s="26" customFormat="1" ht="12.75" customHeight="1" x14ac:dyDescent="0.25">
      <c r="B25" s="42"/>
      <c r="C25" s="139"/>
      <c r="D25" s="139"/>
      <c r="E25" s="139"/>
      <c r="F25" s="139"/>
      <c r="G25" s="139"/>
    </row>
    <row r="26" spans="1:7" s="26" customFormat="1" ht="12.75" customHeight="1" x14ac:dyDescent="0.25">
      <c r="B26" s="26" t="s">
        <v>1558</v>
      </c>
      <c r="C26" s="13">
        <v>165</v>
      </c>
      <c r="D26" s="13">
        <v>151</v>
      </c>
      <c r="E26" s="13">
        <v>123</v>
      </c>
      <c r="F26" s="13">
        <v>124</v>
      </c>
      <c r="G26" s="13">
        <v>124</v>
      </c>
    </row>
    <row r="27" spans="1:7" s="26" customFormat="1" ht="12.75" customHeight="1" x14ac:dyDescent="0.25">
      <c r="B27" s="26" t="s">
        <v>1559</v>
      </c>
      <c r="C27" s="13">
        <v>537</v>
      </c>
      <c r="D27" s="13">
        <v>577</v>
      </c>
      <c r="E27" s="13">
        <v>635</v>
      </c>
      <c r="F27" s="13">
        <v>666</v>
      </c>
      <c r="G27" s="13">
        <v>674</v>
      </c>
    </row>
    <row r="28" spans="1:7" s="26" customFormat="1" ht="12.75" customHeight="1" x14ac:dyDescent="0.25">
      <c r="B28" s="42"/>
      <c r="C28" s="139"/>
      <c r="D28" s="139"/>
      <c r="E28" s="139"/>
      <c r="F28" s="139"/>
      <c r="G28" s="139"/>
    </row>
    <row r="29" spans="1:7" s="26" customFormat="1" ht="12.75" customHeight="1" x14ac:dyDescent="0.25">
      <c r="B29" s="26" t="s">
        <v>1022</v>
      </c>
      <c r="C29" s="13">
        <v>3</v>
      </c>
      <c r="D29" s="13">
        <v>3</v>
      </c>
      <c r="E29" s="13">
        <v>9</v>
      </c>
      <c r="F29" s="13">
        <v>-10</v>
      </c>
      <c r="G29" s="13">
        <v>3</v>
      </c>
    </row>
    <row r="30" spans="1:7" s="26" customFormat="1" ht="12.75" customHeight="1" x14ac:dyDescent="0.25">
      <c r="B30" s="42"/>
      <c r="C30" s="139"/>
      <c r="D30" s="139"/>
      <c r="E30" s="139"/>
      <c r="F30" s="139"/>
      <c r="G30" s="139"/>
    </row>
    <row r="31" spans="1:7" ht="13.8" x14ac:dyDescent="0.25">
      <c r="A31" s="26"/>
      <c r="B31" s="26"/>
      <c r="C31" s="60"/>
      <c r="D31" s="60"/>
      <c r="E31" s="60"/>
      <c r="F31" s="60"/>
      <c r="G31" s="60"/>
    </row>
    <row r="32" spans="1:7" ht="14.4" thickBot="1" x14ac:dyDescent="0.3">
      <c r="A32" s="26"/>
      <c r="B32" s="32" t="s">
        <v>583</v>
      </c>
      <c r="C32" s="176">
        <v>6088</v>
      </c>
      <c r="D32" s="176">
        <v>6376</v>
      </c>
      <c r="E32" s="176">
        <v>6790</v>
      </c>
      <c r="F32" s="176">
        <v>7033</v>
      </c>
      <c r="G32" s="176">
        <v>7523</v>
      </c>
    </row>
    <row r="33" spans="1:7" ht="13.8" thickTop="1" x14ac:dyDescent="0.25">
      <c r="A33" s="42"/>
      <c r="B33" s="42" t="s">
        <v>1560</v>
      </c>
      <c r="C33" s="240">
        <v>3.9262546944349497</v>
      </c>
      <c r="D33" s="240">
        <f>(D32/C32-1)*100</f>
        <v>4.7306176084099816</v>
      </c>
      <c r="E33" s="240">
        <f t="shared" ref="E33:F33" si="0">(E32/D32-1)*100</f>
        <v>6.4930991217063916</v>
      </c>
      <c r="F33" s="240">
        <f t="shared" si="0"/>
        <v>3.5787923416789491</v>
      </c>
      <c r="G33" s="240">
        <f>(G32/F32-1)*100</f>
        <v>6.9671548414616868</v>
      </c>
    </row>
    <row r="35" spans="1:7" ht="13.8" x14ac:dyDescent="0.25">
      <c r="A35" s="657" t="s">
        <v>1326</v>
      </c>
      <c r="C35" s="153"/>
      <c r="D35" s="153"/>
      <c r="E35" s="153"/>
      <c r="F35" s="153"/>
      <c r="G35" s="153"/>
    </row>
    <row r="37" spans="1:7" ht="29.25" customHeight="1" x14ac:dyDescent="0.25">
      <c r="A37" s="1473" t="s">
        <v>2186</v>
      </c>
      <c r="B37" s="1473"/>
      <c r="C37" s="1473"/>
      <c r="D37" s="1473"/>
      <c r="E37" s="1473"/>
      <c r="F37" s="1473"/>
      <c r="G37" s="1473"/>
    </row>
  </sheetData>
  <customSheetViews>
    <customSheetView guid="{9014CDA8-C3FC-41E6-A045-DAEFC55B82B1}" showPageBreaks="1" fitToPage="1" printArea="1">
      <selection activeCell="A4" sqref="A4:I4"/>
      <pageMargins left="0.75" right="0.75" top="1" bottom="1" header="0.5" footer="0.5"/>
      <printOptions horizontalCentered="1"/>
      <pageSetup scale="76" firstPageNumber="33" orientation="portrait" horizontalDpi="1200" verticalDpi="1200" r:id="rId1"/>
      <headerFooter alignWithMargins="0">
        <oddFooter>&amp;C&amp;P</oddFooter>
      </headerFooter>
    </customSheetView>
    <customSheetView guid="{F67F5823-51D5-4D47-B100-5B47C1E6BCB9}" showPageBreaks="1" fitToPage="1" printArea="1">
      <selection activeCell="A2" sqref="A2"/>
      <pageMargins left="0.75" right="0.75" top="1" bottom="1" header="0.5" footer="0.5"/>
      <printOptions horizontalCentered="1"/>
      <pageSetup scale="77" firstPageNumber="33" orientation="portrait" horizontalDpi="1200" verticalDpi="1200" r:id="rId2"/>
      <headerFooter alignWithMargins="0">
        <oddFooter>&amp;C&amp;P</oddFooter>
      </headerFooter>
    </customSheetView>
  </customSheetViews>
  <mergeCells count="5">
    <mergeCell ref="A1:G1"/>
    <mergeCell ref="A3:G3"/>
    <mergeCell ref="A4:G4"/>
    <mergeCell ref="A5:G5"/>
    <mergeCell ref="A37:G37"/>
  </mergeCells>
  <phoneticPr fontId="0" type="noConversion"/>
  <hyperlinks>
    <hyperlink ref="A37:G37" r:id="rId3" display="Source: Statistics Canada. Table 36-10-0221-01 Gross domestic product, income-based, provincial and territorial, annual (x 1,000,000)" xr:uid="{00000000-0004-0000-2300-000000000000}"/>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legacyDrawingHF r:id="rId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16">
    <tabColor indexed="42"/>
    <pageSetUpPr fitToPage="1"/>
  </sheetPr>
  <dimension ref="A1:O62"/>
  <sheetViews>
    <sheetView zoomScaleNormal="100" workbookViewId="0">
      <selection sqref="A1:J1"/>
    </sheetView>
  </sheetViews>
  <sheetFormatPr defaultRowHeight="13.2" x14ac:dyDescent="0.25"/>
  <cols>
    <col min="1" max="1" width="11.6640625" customWidth="1"/>
    <col min="2" max="3" width="12.6640625" customWidth="1"/>
    <col min="4" max="4" width="16.44140625" customWidth="1"/>
    <col min="5" max="7" width="12.6640625" customWidth="1"/>
    <col min="8" max="8" width="16.109375" bestFit="1" customWidth="1"/>
    <col min="9" max="10" width="12.6640625" customWidth="1"/>
  </cols>
  <sheetData>
    <row r="1" spans="1:10" ht="17.399999999999999" x14ac:dyDescent="0.3">
      <c r="A1" s="1451" t="s">
        <v>1236</v>
      </c>
      <c r="B1" s="1451"/>
      <c r="C1" s="1451"/>
      <c r="D1" s="1451"/>
      <c r="E1" s="1451"/>
      <c r="F1" s="1451"/>
      <c r="G1" s="1451"/>
      <c r="H1" s="1451"/>
      <c r="I1" s="1451"/>
      <c r="J1" s="1451"/>
    </row>
    <row r="2" spans="1:10" ht="17.399999999999999" x14ac:dyDescent="0.3">
      <c r="A2" s="27"/>
    </row>
    <row r="3" spans="1:10" ht="17.399999999999999" x14ac:dyDescent="0.3">
      <c r="A3" s="1452" t="s">
        <v>2466</v>
      </c>
      <c r="B3" s="1452"/>
      <c r="C3" s="1452"/>
      <c r="D3" s="1452"/>
      <c r="E3" s="1452"/>
      <c r="F3" s="1452"/>
      <c r="G3" s="1452"/>
      <c r="H3" s="1452"/>
      <c r="I3" s="1452"/>
      <c r="J3" s="1452"/>
    </row>
    <row r="4" spans="1:10" ht="17.399999999999999" x14ac:dyDescent="0.3">
      <c r="A4" s="1452" t="s">
        <v>1017</v>
      </c>
      <c r="B4" s="1452"/>
      <c r="C4" s="1452"/>
      <c r="D4" s="1452"/>
      <c r="E4" s="1452"/>
      <c r="F4" s="1452"/>
      <c r="G4" s="1452"/>
      <c r="H4" s="1452"/>
      <c r="I4" s="1452"/>
      <c r="J4" s="1452"/>
    </row>
    <row r="5" spans="1:10" ht="18" customHeight="1" x14ac:dyDescent="0.3">
      <c r="A5" s="1452" t="s">
        <v>882</v>
      </c>
      <c r="B5" s="1452"/>
      <c r="C5" s="1452"/>
      <c r="D5" s="1452"/>
      <c r="E5" s="1452"/>
      <c r="F5" s="1452"/>
      <c r="G5" s="1452"/>
      <c r="H5" s="1452"/>
      <c r="I5" s="1452"/>
      <c r="J5" s="1452"/>
    </row>
    <row r="6" spans="1:10" ht="12.75" customHeight="1" x14ac:dyDescent="0.3">
      <c r="A6" s="15"/>
      <c r="B6" s="15"/>
      <c r="C6" s="15"/>
      <c r="D6" s="15"/>
      <c r="E6" s="15"/>
      <c r="F6" s="15"/>
      <c r="G6" s="15"/>
      <c r="H6" s="15"/>
      <c r="I6" s="15"/>
      <c r="J6" s="15"/>
    </row>
    <row r="7" spans="1:10" ht="12.75" customHeight="1" x14ac:dyDescent="0.25"/>
    <row r="8" spans="1:10" s="16" customFormat="1" ht="14.25" customHeight="1" x14ac:dyDescent="0.3">
      <c r="B8" s="1459" t="s">
        <v>565</v>
      </c>
      <c r="C8" s="1459"/>
      <c r="D8" s="1459"/>
      <c r="E8" s="78"/>
      <c r="F8" s="1459" t="s">
        <v>566</v>
      </c>
      <c r="G8" s="1459"/>
      <c r="H8" s="1459"/>
      <c r="I8" s="1459" t="s">
        <v>768</v>
      </c>
      <c r="J8" s="1459"/>
    </row>
    <row r="9" spans="1:10" s="16" customFormat="1" ht="4.5" customHeight="1" thickBot="1" x14ac:dyDescent="0.35">
      <c r="A9" s="23"/>
      <c r="B9" s="22"/>
      <c r="C9" s="22"/>
      <c r="D9" s="22"/>
      <c r="E9" s="23"/>
      <c r="F9" s="22"/>
      <c r="G9" s="22"/>
      <c r="H9" s="22"/>
      <c r="I9" s="1459"/>
      <c r="J9" s="1459"/>
    </row>
    <row r="10" spans="1:10" s="16" customFormat="1" ht="4.5" customHeight="1" x14ac:dyDescent="0.3">
      <c r="I10" s="1459"/>
      <c r="J10" s="1459"/>
    </row>
    <row r="11" spans="1:10" s="16" customFormat="1" ht="15.6" x14ac:dyDescent="0.3">
      <c r="A11" s="11" t="s">
        <v>614</v>
      </c>
      <c r="B11" s="16" t="s">
        <v>1023</v>
      </c>
      <c r="C11" s="16" t="s">
        <v>1024</v>
      </c>
      <c r="D11" s="576" t="s">
        <v>912</v>
      </c>
      <c r="E11" s="23"/>
      <c r="F11" s="16" t="s">
        <v>1023</v>
      </c>
      <c r="G11" s="16" t="s">
        <v>1024</v>
      </c>
      <c r="H11" s="16" t="s">
        <v>912</v>
      </c>
      <c r="I11" s="1459" t="s">
        <v>961</v>
      </c>
      <c r="J11" s="1459"/>
    </row>
    <row r="12" spans="1:10" ht="4.5" customHeight="1" thickBot="1" x14ac:dyDescent="0.35">
      <c r="A12" s="17"/>
      <c r="B12" s="87"/>
      <c r="C12" s="24"/>
      <c r="D12" s="24"/>
      <c r="E12" s="24"/>
      <c r="F12" s="24"/>
      <c r="G12" s="24"/>
      <c r="H12" s="24"/>
      <c r="I12" s="22"/>
      <c r="J12" s="24"/>
    </row>
    <row r="13" spans="1:10" ht="4.5" customHeight="1" x14ac:dyDescent="0.25">
      <c r="A13" s="2"/>
      <c r="B13" s="1"/>
    </row>
    <row r="14" spans="1:10" s="81" customFormat="1" ht="14.25" customHeight="1" x14ac:dyDescent="0.25">
      <c r="A14" s="1337">
        <v>2014</v>
      </c>
      <c r="B14" s="1171">
        <v>5858</v>
      </c>
      <c r="C14" s="1170">
        <v>1.6E-2</v>
      </c>
      <c r="D14" s="1171">
        <v>40601</v>
      </c>
      <c r="E14" s="388"/>
      <c r="F14" s="1171">
        <v>1994898</v>
      </c>
      <c r="G14" s="1170">
        <v>4.9000000000000002E-2</v>
      </c>
      <c r="H14" s="1171">
        <v>56294</v>
      </c>
      <c r="I14" s="1498">
        <f t="shared" ref="I14:I18" si="0">D14/H14</f>
        <v>0.72123139233310829</v>
      </c>
      <c r="J14" s="1498"/>
    </row>
    <row r="15" spans="1:10" s="81" customFormat="1" ht="14.25" customHeight="1" x14ac:dyDescent="0.25">
      <c r="A15" s="1337">
        <v>2015</v>
      </c>
      <c r="B15" s="1171">
        <v>6088</v>
      </c>
      <c r="C15" s="1170">
        <f>B15/B14-1</f>
        <v>3.9262546944349497E-2</v>
      </c>
      <c r="D15" s="1171">
        <v>42118</v>
      </c>
      <c r="E15" s="388"/>
      <c r="F15" s="1171">
        <v>1990441</v>
      </c>
      <c r="G15" s="1170">
        <f>F15/F14-1</f>
        <v>-2.2341994427784728E-3</v>
      </c>
      <c r="H15" s="1171">
        <v>55750</v>
      </c>
      <c r="I15" s="1498">
        <f t="shared" si="0"/>
        <v>0.75547982062780272</v>
      </c>
      <c r="J15" s="1498"/>
    </row>
    <row r="16" spans="1:10" s="81" customFormat="1" ht="14.25" customHeight="1" x14ac:dyDescent="0.25">
      <c r="A16" s="1337">
        <v>2016</v>
      </c>
      <c r="B16" s="1171">
        <v>6376</v>
      </c>
      <c r="C16" s="1340">
        <f t="shared" ref="C16:C19" si="1">B16/B15-1</f>
        <v>4.7306176084099816E-2</v>
      </c>
      <c r="D16" s="1171">
        <v>43383</v>
      </c>
      <c r="E16" s="388"/>
      <c r="F16" s="1171">
        <v>2025535</v>
      </c>
      <c r="G16" s="1340">
        <f t="shared" ref="G16:G19" si="2">F16/F15-1</f>
        <v>1.7631268648505616E-2</v>
      </c>
      <c r="H16" s="1171">
        <v>56094</v>
      </c>
      <c r="I16" s="1498">
        <f t="shared" si="0"/>
        <v>0.77339822440902772</v>
      </c>
      <c r="J16" s="1498"/>
    </row>
    <row r="17" spans="1:10" s="81" customFormat="1" ht="14.25" customHeight="1" x14ac:dyDescent="0.25">
      <c r="A17" s="1337" t="s">
        <v>2322</v>
      </c>
      <c r="B17" s="1171">
        <v>6790</v>
      </c>
      <c r="C17" s="1340">
        <f t="shared" si="1"/>
        <v>6.4930991217063916E-2</v>
      </c>
      <c r="D17" s="1171">
        <v>45146</v>
      </c>
      <c r="E17" s="388"/>
      <c r="F17" s="1171">
        <v>2140641</v>
      </c>
      <c r="G17" s="1340">
        <f t="shared" si="2"/>
        <v>5.6827455462383991E-2</v>
      </c>
      <c r="H17" s="1171">
        <v>58575</v>
      </c>
      <c r="I17" s="1498">
        <f t="shared" si="0"/>
        <v>0.77073836961160902</v>
      </c>
      <c r="J17" s="1498"/>
    </row>
    <row r="18" spans="1:10" s="81" customFormat="1" ht="14.25" customHeight="1" x14ac:dyDescent="0.25">
      <c r="A18" s="1337" t="s">
        <v>2323</v>
      </c>
      <c r="B18" s="901">
        <v>7033</v>
      </c>
      <c r="C18" s="1340">
        <f t="shared" si="1"/>
        <v>3.5787923416789491E-2</v>
      </c>
      <c r="D18" s="1171">
        <v>45849</v>
      </c>
      <c r="E18" s="388"/>
      <c r="F18" s="901">
        <v>2231168</v>
      </c>
      <c r="G18" s="1340">
        <f t="shared" si="2"/>
        <v>4.2289669309333089E-2</v>
      </c>
      <c r="H18" s="1171">
        <v>60196</v>
      </c>
      <c r="I18" s="1498">
        <f t="shared" si="0"/>
        <v>0.7616619044454781</v>
      </c>
      <c r="J18" s="1498"/>
    </row>
    <row r="19" spans="1:10" s="81" customFormat="1" ht="14.25" customHeight="1" x14ac:dyDescent="0.25">
      <c r="A19" s="1337" t="s">
        <v>2324</v>
      </c>
      <c r="B19" s="1171">
        <v>7523</v>
      </c>
      <c r="C19" s="1340">
        <f t="shared" si="1"/>
        <v>6.9671548414616868E-2</v>
      </c>
      <c r="D19" s="1171">
        <v>47837</v>
      </c>
      <c r="E19" s="388"/>
      <c r="F19" s="1171">
        <v>2310712</v>
      </c>
      <c r="G19" s="1340">
        <f t="shared" si="2"/>
        <v>3.5651282198382095E-2</v>
      </c>
      <c r="H19" s="1171">
        <v>61466</v>
      </c>
      <c r="I19" s="1498">
        <f>D19/H19</f>
        <v>0.77826766016985005</v>
      </c>
      <c r="J19" s="1498"/>
    </row>
    <row r="20" spans="1:10" ht="13.8" x14ac:dyDescent="0.25">
      <c r="A20" s="570"/>
      <c r="B20" s="569"/>
      <c r="C20" s="568"/>
      <c r="D20" s="569"/>
      <c r="E20" s="388"/>
      <c r="F20" s="569"/>
      <c r="G20" s="568"/>
      <c r="H20" s="569"/>
      <c r="I20" s="568"/>
      <c r="J20" s="568"/>
    </row>
    <row r="21" spans="1:10" ht="13.8" x14ac:dyDescent="0.25">
      <c r="A21" s="137" t="s">
        <v>1326</v>
      </c>
    </row>
    <row r="23" spans="1:10" ht="13.8" x14ac:dyDescent="0.25">
      <c r="A23" s="159" t="s">
        <v>312</v>
      </c>
    </row>
    <row r="24" spans="1:10" ht="12.75" customHeight="1" x14ac:dyDescent="0.25">
      <c r="A24" s="26"/>
    </row>
    <row r="25" spans="1:10" ht="13.8" x14ac:dyDescent="0.25">
      <c r="A25" s="1473" t="s">
        <v>2178</v>
      </c>
      <c r="B25" s="1473"/>
      <c r="C25" s="1473"/>
      <c r="D25" s="1473"/>
      <c r="E25" s="1473"/>
      <c r="F25" s="1473"/>
      <c r="G25" s="1473"/>
      <c r="H25" s="1473"/>
      <c r="I25" s="1473"/>
      <c r="J25" s="1473"/>
    </row>
    <row r="26" spans="1:10" ht="14.25" customHeight="1" x14ac:dyDescent="0.25">
      <c r="A26" s="1454" t="s">
        <v>2145</v>
      </c>
      <c r="B26" s="1454"/>
      <c r="C26" s="1454"/>
      <c r="D26" s="1454"/>
      <c r="E26" s="1454"/>
      <c r="F26" s="1454"/>
      <c r="G26" s="1454"/>
      <c r="H26" s="1454"/>
      <c r="I26" s="1454"/>
      <c r="J26" s="1454"/>
    </row>
    <row r="27" spans="1:10" ht="12.75" customHeight="1" x14ac:dyDescent="0.25">
      <c r="A27" s="159"/>
    </row>
    <row r="30" spans="1:10" ht="17.399999999999999" x14ac:dyDescent="0.3">
      <c r="A30" s="1451" t="s">
        <v>518</v>
      </c>
      <c r="B30" s="1451"/>
      <c r="C30" s="1451"/>
      <c r="D30" s="1451"/>
      <c r="E30" s="1451"/>
      <c r="F30" s="1451"/>
      <c r="G30" s="1451"/>
      <c r="H30" s="1451"/>
      <c r="I30" s="1451"/>
      <c r="J30" s="1451"/>
    </row>
    <row r="31" spans="1:10" ht="17.399999999999999" x14ac:dyDescent="0.3">
      <c r="A31" s="27"/>
    </row>
    <row r="32" spans="1:10" ht="17.399999999999999" x14ac:dyDescent="0.3">
      <c r="A32" s="1452" t="s">
        <v>2467</v>
      </c>
      <c r="B32" s="1452"/>
      <c r="C32" s="1452"/>
      <c r="D32" s="1452"/>
      <c r="E32" s="1452"/>
      <c r="F32" s="1452"/>
      <c r="G32" s="1452"/>
      <c r="H32" s="1452"/>
      <c r="I32" s="1452"/>
      <c r="J32" s="1452"/>
    </row>
    <row r="33" spans="1:15" ht="12.75" customHeight="1" x14ac:dyDescent="0.3">
      <c r="A33" s="15"/>
      <c r="B33" s="15"/>
      <c r="C33" s="15"/>
      <c r="D33" s="15"/>
      <c r="E33" s="15"/>
      <c r="F33" s="15"/>
      <c r="G33" s="15"/>
      <c r="H33" s="15"/>
      <c r="I33" s="15"/>
      <c r="J33" s="15"/>
    </row>
    <row r="34" spans="1:15" ht="13.5" customHeight="1" x14ac:dyDescent="0.3">
      <c r="A34" s="15"/>
      <c r="B34" s="15"/>
      <c r="C34" s="15"/>
      <c r="D34" s="15"/>
      <c r="E34" s="15"/>
      <c r="F34" s="15"/>
      <c r="G34" s="15"/>
      <c r="H34" s="15"/>
      <c r="I34" s="15"/>
      <c r="J34" s="15"/>
    </row>
    <row r="35" spans="1:15" s="271" customFormat="1" ht="18" customHeight="1" x14ac:dyDescent="0.3">
      <c r="A35" s="78"/>
      <c r="B35" s="1493" t="s">
        <v>910</v>
      </c>
      <c r="C35" s="1460"/>
      <c r="D35" s="1494"/>
      <c r="E35" s="1493" t="s">
        <v>496</v>
      </c>
      <c r="F35" s="1460"/>
      <c r="G35" s="1460"/>
      <c r="H35" s="1460"/>
      <c r="I35" s="1460"/>
      <c r="J35" s="1494"/>
    </row>
    <row r="36" spans="1:15" x14ac:dyDescent="0.25">
      <c r="B36" s="528"/>
      <c r="C36" s="35"/>
      <c r="D36" s="554"/>
      <c r="E36" s="528"/>
      <c r="F36" s="35"/>
      <c r="G36" s="35"/>
      <c r="H36" s="35"/>
      <c r="I36" s="35"/>
      <c r="J36" s="554"/>
    </row>
    <row r="37" spans="1:15" s="28" customFormat="1" ht="15.6" x14ac:dyDescent="0.3">
      <c r="B37" s="1493" t="s">
        <v>911</v>
      </c>
      <c r="C37" s="1460"/>
      <c r="D37" s="1494"/>
      <c r="E37" s="1499" t="s">
        <v>913</v>
      </c>
      <c r="F37" s="1499"/>
      <c r="G37" s="1499"/>
      <c r="H37" s="1499" t="s">
        <v>1311</v>
      </c>
      <c r="I37" s="1499"/>
      <c r="J37" s="1499"/>
    </row>
    <row r="38" spans="1:15" s="16" customFormat="1" ht="15.6" x14ac:dyDescent="0.3">
      <c r="A38" s="11" t="s">
        <v>614</v>
      </c>
      <c r="B38" s="1176">
        <v>2018</v>
      </c>
      <c r="C38" s="1176">
        <v>2019</v>
      </c>
      <c r="D38" s="1148">
        <v>2020</v>
      </c>
      <c r="E38" s="1176">
        <v>2018</v>
      </c>
      <c r="F38" s="1176">
        <v>2019</v>
      </c>
      <c r="G38" s="1148">
        <v>2020</v>
      </c>
      <c r="H38" s="1176">
        <v>2018</v>
      </c>
      <c r="I38" s="1176">
        <v>2019</v>
      </c>
      <c r="J38" s="1148">
        <v>2020</v>
      </c>
    </row>
    <row r="39" spans="1:15" ht="4.5" customHeight="1" thickBot="1" x14ac:dyDescent="0.3">
      <c r="A39" s="24"/>
      <c r="B39" s="678"/>
      <c r="C39" s="678"/>
      <c r="D39" s="678"/>
      <c r="E39" s="678"/>
      <c r="F39" s="678"/>
      <c r="G39" s="678"/>
      <c r="H39" s="678"/>
      <c r="I39" s="678"/>
      <c r="J39" s="678"/>
    </row>
    <row r="40" spans="1:15" ht="4.5" customHeight="1" x14ac:dyDescent="0.25">
      <c r="A40" s="791"/>
      <c r="B40" s="1152"/>
      <c r="C40" s="1152"/>
      <c r="D40" s="1152"/>
      <c r="E40" s="1152"/>
      <c r="F40" s="1152"/>
      <c r="G40" s="1152"/>
      <c r="H40" s="1152"/>
      <c r="I40" s="1152"/>
      <c r="J40" s="1152"/>
      <c r="L40" s="575"/>
    </row>
    <row r="41" spans="1:15" ht="13.8" x14ac:dyDescent="0.25">
      <c r="A41" s="10" t="s">
        <v>963</v>
      </c>
      <c r="B41" s="680">
        <v>1.2</v>
      </c>
      <c r="C41" s="680">
        <v>1.66</v>
      </c>
      <c r="D41" s="680">
        <v>1.64</v>
      </c>
      <c r="E41" s="682">
        <f>1/H41</f>
        <v>0.8046994447573832</v>
      </c>
      <c r="F41" s="682">
        <f t="shared" ref="F41:G52" si="3">1/I41</f>
        <v>0.75182317119013609</v>
      </c>
      <c r="G41" s="682">
        <f t="shared" si="3"/>
        <v>0.76411706273401081</v>
      </c>
      <c r="H41" s="682">
        <v>1.2426999999999999</v>
      </c>
      <c r="I41" s="682">
        <v>1.3301000000000001</v>
      </c>
      <c r="J41" s="682">
        <v>1.3087</v>
      </c>
      <c r="L41" s="575"/>
      <c r="M41" s="1266"/>
      <c r="N41" s="1266"/>
      <c r="O41" s="1266"/>
    </row>
    <row r="42" spans="1:15" ht="13.8" x14ac:dyDescent="0.25">
      <c r="A42" s="10" t="s">
        <v>964</v>
      </c>
      <c r="B42" s="680">
        <v>1.1399999999999999</v>
      </c>
      <c r="C42" s="680">
        <v>1.67</v>
      </c>
      <c r="D42" s="680">
        <v>1.61</v>
      </c>
      <c r="E42" s="682">
        <f t="shared" ref="E42:E52" si="4">1/H42</f>
        <v>0.79453360877165102</v>
      </c>
      <c r="F42" s="682">
        <f t="shared" si="3"/>
        <v>0.75723156141147963</v>
      </c>
      <c r="G42" s="682">
        <f t="shared" si="3"/>
        <v>0.75267198554869785</v>
      </c>
      <c r="H42" s="682">
        <v>1.2585999999999999</v>
      </c>
      <c r="I42" s="682">
        <v>1.3206</v>
      </c>
      <c r="J42" s="682">
        <v>1.3286</v>
      </c>
      <c r="L42" s="575"/>
      <c r="M42" s="1266"/>
      <c r="N42" s="1266"/>
      <c r="O42" s="1266"/>
    </row>
    <row r="43" spans="1:15" ht="13.8" x14ac:dyDescent="0.25">
      <c r="A43" s="10" t="s">
        <v>965</v>
      </c>
      <c r="B43" s="680">
        <v>1.0900000000000001</v>
      </c>
      <c r="C43" s="680">
        <v>1.66</v>
      </c>
      <c r="D43" s="680">
        <v>0.49</v>
      </c>
      <c r="E43" s="682">
        <f t="shared" si="4"/>
        <v>0.77327559542220858</v>
      </c>
      <c r="F43" s="682">
        <f t="shared" si="3"/>
        <v>0.74805505685218432</v>
      </c>
      <c r="G43" s="682">
        <f t="shared" si="3"/>
        <v>0.71669175087794745</v>
      </c>
      <c r="H43" s="682">
        <v>1.2931999999999999</v>
      </c>
      <c r="I43" s="682">
        <v>1.3368</v>
      </c>
      <c r="J43" s="682">
        <v>1.3953</v>
      </c>
      <c r="L43" s="575"/>
      <c r="M43" s="1266"/>
      <c r="N43" s="1266"/>
      <c r="O43" s="1266"/>
    </row>
    <row r="44" spans="1:15" ht="13.8" x14ac:dyDescent="0.25">
      <c r="A44" s="10" t="s">
        <v>966</v>
      </c>
      <c r="B44" s="680">
        <v>1.2</v>
      </c>
      <c r="C44" s="680">
        <v>1.68</v>
      </c>
      <c r="D44" s="680">
        <v>0.26</v>
      </c>
      <c r="E44" s="682">
        <f t="shared" si="4"/>
        <v>0.78536087332129112</v>
      </c>
      <c r="F44" s="682">
        <f t="shared" si="3"/>
        <v>0.74749588877261175</v>
      </c>
      <c r="G44" s="682">
        <f t="shared" si="3"/>
        <v>0.71133873950775361</v>
      </c>
      <c r="H44" s="682">
        <v>1.2733000000000001</v>
      </c>
      <c r="I44" s="682">
        <v>1.3378000000000001</v>
      </c>
      <c r="J44" s="682">
        <v>1.4057999999999999</v>
      </c>
      <c r="L44" s="575"/>
      <c r="M44" s="1266"/>
      <c r="N44" s="1266"/>
      <c r="O44" s="1266"/>
    </row>
    <row r="45" spans="1:15" ht="13.8" x14ac:dyDescent="0.25">
      <c r="A45" s="10" t="s">
        <v>967</v>
      </c>
      <c r="B45" s="680">
        <v>1.29</v>
      </c>
      <c r="C45" s="680">
        <v>1.69</v>
      </c>
      <c r="D45" s="680">
        <v>0.22</v>
      </c>
      <c r="E45" s="682">
        <f t="shared" si="4"/>
        <v>0.77681970014759572</v>
      </c>
      <c r="F45" s="682">
        <f t="shared" si="3"/>
        <v>0.74299725091017155</v>
      </c>
      <c r="G45" s="682">
        <f t="shared" si="3"/>
        <v>0.71581961345740874</v>
      </c>
      <c r="H45" s="682">
        <v>1.2873000000000001</v>
      </c>
      <c r="I45" s="682">
        <v>1.3459000000000001</v>
      </c>
      <c r="J45" s="682">
        <v>1.397</v>
      </c>
      <c r="L45" s="575"/>
      <c r="M45" s="1266"/>
      <c r="N45" s="1266"/>
      <c r="O45" s="1266"/>
    </row>
    <row r="46" spans="1:15" ht="13.8" x14ac:dyDescent="0.25">
      <c r="A46" s="10" t="s">
        <v>968</v>
      </c>
      <c r="B46" s="680">
        <v>1.25</v>
      </c>
      <c r="C46" s="680">
        <v>1.66</v>
      </c>
      <c r="D46" s="680">
        <v>0.21</v>
      </c>
      <c r="E46" s="682">
        <f t="shared" si="4"/>
        <v>0.76167263310229261</v>
      </c>
      <c r="F46" s="682">
        <f t="shared" si="3"/>
        <v>0.75261533830059457</v>
      </c>
      <c r="G46" s="682">
        <f t="shared" si="3"/>
        <v>0.73800738007380073</v>
      </c>
      <c r="H46" s="682">
        <v>1.3129</v>
      </c>
      <c r="I46" s="682">
        <v>1.3287</v>
      </c>
      <c r="J46" s="682">
        <v>1.355</v>
      </c>
      <c r="L46" s="575"/>
      <c r="M46" s="1266"/>
      <c r="N46" s="1266"/>
      <c r="O46" s="1266"/>
    </row>
    <row r="47" spans="1:15" ht="13.8" x14ac:dyDescent="0.25">
      <c r="A47" s="10" t="s">
        <v>458</v>
      </c>
      <c r="B47" s="680">
        <v>1.4</v>
      </c>
      <c r="C47" s="680">
        <v>1.65</v>
      </c>
      <c r="D47" s="680">
        <v>0.16</v>
      </c>
      <c r="E47" s="682">
        <f t="shared" si="4"/>
        <v>0.76161462300076166</v>
      </c>
      <c r="F47" s="682">
        <f t="shared" si="3"/>
        <v>0.76330051141134259</v>
      </c>
      <c r="G47" s="682">
        <f t="shared" si="3"/>
        <v>0.74079561448996212</v>
      </c>
      <c r="H47" s="682">
        <v>1.3129999999999999</v>
      </c>
      <c r="I47" s="682">
        <v>1.3101</v>
      </c>
      <c r="J47" s="682">
        <v>1.3499000000000001</v>
      </c>
      <c r="L47" s="575"/>
      <c r="M47" s="1266"/>
      <c r="N47" s="1266"/>
      <c r="O47" s="1266"/>
    </row>
    <row r="48" spans="1:15" ht="13.8" x14ac:dyDescent="0.25">
      <c r="A48" s="10" t="s">
        <v>757</v>
      </c>
      <c r="B48" s="680">
        <v>1.54</v>
      </c>
      <c r="C48" s="680">
        <v>1.62</v>
      </c>
      <c r="D48" s="680">
        <v>0.14000000000000001</v>
      </c>
      <c r="E48" s="682">
        <f t="shared" si="4"/>
        <v>0.76681236101525951</v>
      </c>
      <c r="F48" s="682">
        <f t="shared" si="3"/>
        <v>0.75318219477291548</v>
      </c>
      <c r="G48" s="682">
        <f t="shared" si="3"/>
        <v>0.75631523218877628</v>
      </c>
      <c r="H48" s="682">
        <v>1.3041</v>
      </c>
      <c r="I48" s="682">
        <v>1.3277000000000001</v>
      </c>
      <c r="J48" s="682">
        <v>1.3222</v>
      </c>
      <c r="L48" s="575"/>
      <c r="M48" s="1266"/>
      <c r="N48" s="1266"/>
      <c r="O48" s="1266"/>
    </row>
    <row r="49" spans="1:15" ht="13.8" x14ac:dyDescent="0.25">
      <c r="A49" s="10" t="s">
        <v>758</v>
      </c>
      <c r="B49" s="680">
        <v>1.51</v>
      </c>
      <c r="C49" s="680">
        <v>1.64</v>
      </c>
      <c r="D49" s="680">
        <v>0.12</v>
      </c>
      <c r="E49" s="682">
        <f t="shared" si="4"/>
        <v>0.76704763365805007</v>
      </c>
      <c r="F49" s="682">
        <f t="shared" si="3"/>
        <v>0.7552299675251114</v>
      </c>
      <c r="G49" s="682">
        <f t="shared" si="3"/>
        <v>0.75597218022376778</v>
      </c>
      <c r="H49" s="682">
        <v>1.3037000000000001</v>
      </c>
      <c r="I49" s="682">
        <v>1.3241000000000001</v>
      </c>
      <c r="J49" s="682">
        <v>1.3228</v>
      </c>
      <c r="L49" s="575"/>
      <c r="M49" s="1266"/>
      <c r="N49" s="1266"/>
      <c r="O49" s="1266"/>
    </row>
    <row r="50" spans="1:15" ht="13.8" x14ac:dyDescent="0.25">
      <c r="A50" s="10" t="s">
        <v>759</v>
      </c>
      <c r="B50" s="680">
        <v>1.73</v>
      </c>
      <c r="C50" s="680">
        <v>1.66</v>
      </c>
      <c r="D50" s="680">
        <v>0.09</v>
      </c>
      <c r="E50" s="682">
        <f t="shared" si="4"/>
        <v>0.76863950807071491</v>
      </c>
      <c r="F50" s="682">
        <f t="shared" si="3"/>
        <v>0.75815011372251706</v>
      </c>
      <c r="G50" s="682">
        <f t="shared" si="3"/>
        <v>0.75671585319712453</v>
      </c>
      <c r="H50" s="682">
        <v>1.3009999999999999</v>
      </c>
      <c r="I50" s="682">
        <v>1.319</v>
      </c>
      <c r="J50" s="682">
        <v>1.3214999999999999</v>
      </c>
      <c r="L50" s="575"/>
      <c r="M50" s="1266"/>
      <c r="N50" s="1266"/>
      <c r="O50" s="1266"/>
    </row>
    <row r="51" spans="1:15" ht="13.8" x14ac:dyDescent="0.25">
      <c r="A51" s="10" t="s">
        <v>760</v>
      </c>
      <c r="B51" s="680">
        <v>1.72</v>
      </c>
      <c r="C51" s="680">
        <v>1.66</v>
      </c>
      <c r="D51" s="680">
        <v>0.12</v>
      </c>
      <c r="E51" s="682">
        <f t="shared" si="4"/>
        <v>0.75757575757575757</v>
      </c>
      <c r="F51" s="682">
        <f t="shared" si="3"/>
        <v>0.75534405921897418</v>
      </c>
      <c r="G51" s="682">
        <f t="shared" si="3"/>
        <v>0.76522803795531069</v>
      </c>
      <c r="H51" s="682">
        <v>1.32</v>
      </c>
      <c r="I51" s="682">
        <v>1.3239000000000001</v>
      </c>
      <c r="J51" s="682">
        <v>1.3068</v>
      </c>
      <c r="L51" s="575"/>
      <c r="M51" s="1266"/>
      <c r="N51" s="1266"/>
      <c r="O51" s="1266"/>
    </row>
    <row r="52" spans="1:15" ht="13.8" x14ac:dyDescent="0.25">
      <c r="A52" s="10" t="s">
        <v>761</v>
      </c>
      <c r="B52" s="680">
        <v>1.67</v>
      </c>
      <c r="C52" s="680">
        <v>1.66</v>
      </c>
      <c r="D52" s="680">
        <v>7.0000000000000007E-2</v>
      </c>
      <c r="E52" s="682">
        <f t="shared" si="4"/>
        <v>0.74449076831447292</v>
      </c>
      <c r="F52" s="682">
        <f t="shared" si="3"/>
        <v>0.75918615244457943</v>
      </c>
      <c r="G52" s="682">
        <f t="shared" si="3"/>
        <v>0.78076202373516557</v>
      </c>
      <c r="H52" s="682">
        <v>1.3431999999999999</v>
      </c>
      <c r="I52" s="682">
        <v>1.3171999999999999</v>
      </c>
      <c r="J52" s="682">
        <v>1.2807999999999999</v>
      </c>
      <c r="L52" s="575"/>
      <c r="M52" s="1266"/>
      <c r="N52" s="1266"/>
      <c r="O52" s="1266"/>
    </row>
    <row r="53" spans="1:15" ht="13.8" x14ac:dyDescent="0.25">
      <c r="B53" s="679"/>
      <c r="C53" s="679"/>
      <c r="D53" s="679"/>
      <c r="E53" s="679"/>
      <c r="F53" s="679"/>
      <c r="G53" s="679"/>
      <c r="H53" s="682"/>
      <c r="I53" s="682"/>
      <c r="J53" s="682"/>
    </row>
    <row r="54" spans="1:15" ht="13.8" x14ac:dyDescent="0.25">
      <c r="A54" s="61" t="s">
        <v>762</v>
      </c>
      <c r="B54" s="681">
        <f>AVERAGE(B41:B52)</f>
        <v>1.3950000000000002</v>
      </c>
      <c r="C54" s="681">
        <f>AVERAGE(C41:C52)</f>
        <v>1.6591666666666667</v>
      </c>
      <c r="D54" s="681">
        <f>AVERAGE(D41:D52)</f>
        <v>0.42749999999999999</v>
      </c>
      <c r="E54" s="683">
        <v>0.77116620153282511</v>
      </c>
      <c r="F54" s="683">
        <v>0.7718785422631198</v>
      </c>
      <c r="G54" s="683">
        <f>AVERAGE(G41:G52)</f>
        <v>0.74620295616581067</v>
      </c>
      <c r="H54" s="683">
        <v>1.2979416666666665</v>
      </c>
      <c r="I54" s="683">
        <v>1.2960833333333333</v>
      </c>
      <c r="J54" s="683">
        <f>AVERAGE(J41:J52)</f>
        <v>1.3411999999999999</v>
      </c>
    </row>
    <row r="55" spans="1:15" ht="12.75" customHeight="1" x14ac:dyDescent="0.25">
      <c r="A55" s="33"/>
      <c r="B55" s="43"/>
      <c r="C55" s="43"/>
      <c r="D55" s="43"/>
      <c r="E55" s="43"/>
      <c r="F55" s="34"/>
      <c r="G55" s="34"/>
      <c r="H55" s="93"/>
      <c r="I55" s="93"/>
      <c r="J55" s="93"/>
      <c r="K55" s="222"/>
    </row>
    <row r="56" spans="1:15" ht="13.8" x14ac:dyDescent="0.25">
      <c r="K56" s="222"/>
    </row>
    <row r="57" spans="1:15" ht="13.8" x14ac:dyDescent="0.25">
      <c r="A57" s="26" t="s">
        <v>769</v>
      </c>
      <c r="K57" s="222"/>
    </row>
    <row r="58" spans="1:15" ht="12.75" customHeight="1" x14ac:dyDescent="0.25">
      <c r="A58" s="26"/>
      <c r="K58" s="222"/>
    </row>
    <row r="59" spans="1:15" ht="12.75" customHeight="1" x14ac:dyDescent="0.25">
      <c r="A59" s="1180" t="s">
        <v>2118</v>
      </c>
      <c r="K59" s="222"/>
    </row>
    <row r="60" spans="1:15" ht="13.8" x14ac:dyDescent="0.25">
      <c r="A60" s="1487" t="s">
        <v>2187</v>
      </c>
      <c r="B60" s="1487"/>
      <c r="C60" s="1487"/>
      <c r="D60" s="1487"/>
      <c r="E60" s="1487"/>
      <c r="F60" s="1487"/>
      <c r="G60" s="1487"/>
      <c r="H60" s="1487"/>
      <c r="I60" s="1487"/>
      <c r="J60" s="1487"/>
    </row>
    <row r="61" spans="1:15" ht="21.75" customHeight="1" x14ac:dyDescent="0.25">
      <c r="A61" s="1454" t="s">
        <v>2188</v>
      </c>
      <c r="B61" s="1454"/>
      <c r="C61" s="1454"/>
      <c r="D61" s="1454"/>
      <c r="E61" s="1454"/>
      <c r="F61" s="1454"/>
      <c r="G61" s="1454"/>
      <c r="H61" s="1454"/>
      <c r="I61" s="1454"/>
      <c r="J61" s="1454"/>
    </row>
    <row r="62" spans="1:15" x14ac:dyDescent="0.25">
      <c r="F62" s="172"/>
    </row>
  </sheetData>
  <customSheetViews>
    <customSheetView guid="{9014CDA8-C3FC-41E6-A045-DAEFC55B82B1}" showPageBreaks="1" fitToPage="1" printArea="1">
      <selection activeCell="I8" sqref="I8:J11"/>
      <pageMargins left="0.75" right="0.75" top="1" bottom="1" header="0.5" footer="0.5"/>
      <printOptions horizontalCentered="1"/>
      <pageSetup scale="68" firstPageNumber="33" orientation="portrait" verticalDpi="300" r:id="rId1"/>
      <headerFooter alignWithMargins="0">
        <oddFooter>&amp;C&amp;P</oddFooter>
      </headerFooter>
    </customSheetView>
    <customSheetView guid="{F67F5823-51D5-4D47-B100-5B47C1E6BCB9}" showPageBreaks="1" fitToPage="1" printArea="1" topLeftCell="A4">
      <selection activeCell="H28" sqref="H28"/>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25">
    <mergeCell ref="A60:J60"/>
    <mergeCell ref="A61:J61"/>
    <mergeCell ref="I11:J11"/>
    <mergeCell ref="B8:D8"/>
    <mergeCell ref="F8:H8"/>
    <mergeCell ref="I14:J14"/>
    <mergeCell ref="I15:J15"/>
    <mergeCell ref="I16:J16"/>
    <mergeCell ref="I17:J17"/>
    <mergeCell ref="H37:J37"/>
    <mergeCell ref="A30:J30"/>
    <mergeCell ref="A32:J32"/>
    <mergeCell ref="B37:D37"/>
    <mergeCell ref="E37:G37"/>
    <mergeCell ref="E35:J35"/>
    <mergeCell ref="B35:D35"/>
    <mergeCell ref="I18:J18"/>
    <mergeCell ref="A26:J26"/>
    <mergeCell ref="I19:J19"/>
    <mergeCell ref="A1:J1"/>
    <mergeCell ref="A3:J3"/>
    <mergeCell ref="A4:J4"/>
    <mergeCell ref="A5:J5"/>
    <mergeCell ref="I8:J10"/>
    <mergeCell ref="A25:J25"/>
  </mergeCells>
  <phoneticPr fontId="0" type="noConversion"/>
  <hyperlinks>
    <hyperlink ref="A60:E60" r:id="rId3" display="    Source: Statistics Canada, CANSIM: Tables 176-0043 (interest rate) " xr:uid="{00000000-0004-0000-2400-000000000000}"/>
    <hyperlink ref="A60:J60" r:id="rId4" display="    Source: Statistics Canada. Table 10-10-0122-01 Financial market statistics, last Wednesday unless otherwise stated, Bank of Canada" xr:uid="{00000000-0004-0000-2400-000002000000}"/>
    <hyperlink ref="A61:J61" r:id="rId5" display="Statistics Canada. Table 33-10-0163-01 Monthly average foreign exchange rates in Canadian dollars, Bank of Canada" xr:uid="{00000000-0004-0000-2400-000003000000}"/>
    <hyperlink ref="A25:G25" r:id="rId6" display="Source: Statistics Canada. Table 36-10-0222-01 Gross domestic product, expenditure-based, provincial and territorial, annual (x 1,000,000)" xr:uid="{22B87372-3DA8-4553-820B-852C689C9DA3}"/>
    <hyperlink ref="A26:J26" r:id="rId7" display="Source: Statistics Canada. Table 17-10-0005-01 - Population estimates on July 1st, by age and sex " xr:uid="{BE018F03-7855-49A7-9EC1-D486F311CB76}"/>
  </hyperlinks>
  <printOptions horizontalCentered="1"/>
  <pageMargins left="0.74803149606299202" right="0.74803149606299202" top="0.98425196850393704" bottom="0.98425196850393704" header="0.511811023622047" footer="0.511811023622047"/>
  <pageSetup scale="68" firstPageNumber="27" orientation="portrait" useFirstPageNumber="1" r:id="rId8"/>
  <headerFooter alignWithMargins="0"/>
  <legacyDrawingHF r:id="rId9"/>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17">
    <tabColor indexed="42"/>
    <pageSetUpPr fitToPage="1"/>
  </sheetPr>
  <dimension ref="A1:J65"/>
  <sheetViews>
    <sheetView zoomScaleNormal="100" workbookViewId="0">
      <selection sqref="A1:G1"/>
    </sheetView>
  </sheetViews>
  <sheetFormatPr defaultRowHeight="13.2" x14ac:dyDescent="0.25"/>
  <cols>
    <col min="1" max="1" width="46.6640625" customWidth="1"/>
    <col min="2" max="3" width="10.88671875" bestFit="1" customWidth="1"/>
    <col min="4" max="4" width="10.6640625" bestFit="1" customWidth="1"/>
    <col min="5" max="6" width="10.88671875" bestFit="1" customWidth="1"/>
    <col min="7" max="7" width="10.5546875" bestFit="1" customWidth="1"/>
  </cols>
  <sheetData>
    <row r="1" spans="1:8" ht="17.399999999999999" x14ac:dyDescent="0.3">
      <c r="A1" s="1451" t="s">
        <v>437</v>
      </c>
      <c r="B1" s="1451"/>
      <c r="C1" s="1451"/>
      <c r="D1" s="1451"/>
      <c r="E1" s="1451"/>
      <c r="F1" s="1451"/>
      <c r="G1" s="1451"/>
    </row>
    <row r="2" spans="1:8" ht="17.399999999999999" x14ac:dyDescent="0.3">
      <c r="A2" s="27"/>
      <c r="B2" s="27"/>
      <c r="C2" s="27"/>
    </row>
    <row r="3" spans="1:8" ht="17.399999999999999" x14ac:dyDescent="0.3">
      <c r="A3" s="1452" t="s">
        <v>2607</v>
      </c>
      <c r="B3" s="1452"/>
      <c r="C3" s="1452"/>
      <c r="D3" s="1452"/>
      <c r="E3" s="1452"/>
      <c r="F3" s="1452"/>
      <c r="G3" s="1452"/>
    </row>
    <row r="4" spans="1:8" ht="17.399999999999999" x14ac:dyDescent="0.3">
      <c r="A4" s="1452" t="s">
        <v>440</v>
      </c>
      <c r="B4" s="1452"/>
      <c r="C4" s="1452"/>
      <c r="D4" s="1452"/>
      <c r="E4" s="1452"/>
      <c r="F4" s="1452"/>
      <c r="G4" s="1452"/>
    </row>
    <row r="5" spans="1:8" ht="17.399999999999999" x14ac:dyDescent="0.3">
      <c r="A5" s="1452" t="s">
        <v>2220</v>
      </c>
      <c r="B5" s="1452"/>
      <c r="C5" s="1452"/>
      <c r="D5" s="1452"/>
      <c r="E5" s="1452"/>
      <c r="F5" s="1452"/>
      <c r="G5" s="1452"/>
    </row>
    <row r="7" spans="1:8" ht="12.75" customHeight="1" x14ac:dyDescent="0.3">
      <c r="A7" s="15"/>
      <c r="B7" s="15"/>
      <c r="C7" s="15"/>
      <c r="D7" s="15"/>
      <c r="E7" s="15"/>
      <c r="F7" s="15"/>
      <c r="G7" s="15"/>
    </row>
    <row r="8" spans="1:8" s="16" customFormat="1" ht="18" x14ac:dyDescent="0.3">
      <c r="B8" s="37" t="s">
        <v>2608</v>
      </c>
      <c r="C8" s="37" t="s">
        <v>2008</v>
      </c>
      <c r="D8" s="37" t="s">
        <v>2140</v>
      </c>
      <c r="E8" s="37" t="s">
        <v>2302</v>
      </c>
      <c r="F8" s="37" t="s">
        <v>2414</v>
      </c>
      <c r="G8" s="37" t="s">
        <v>2413</v>
      </c>
    </row>
    <row r="9" spans="1:8" ht="4.5" customHeight="1" thickBot="1" x14ac:dyDescent="0.3">
      <c r="A9" s="24"/>
      <c r="B9" s="18"/>
      <c r="C9" s="18"/>
      <c r="D9" s="18"/>
      <c r="E9" s="18"/>
      <c r="F9" s="18"/>
      <c r="G9" s="18"/>
    </row>
    <row r="10" spans="1:8" ht="4.5" customHeight="1" x14ac:dyDescent="0.25">
      <c r="B10" s="14"/>
      <c r="C10" s="14"/>
      <c r="D10" s="14"/>
      <c r="E10" s="14"/>
      <c r="F10" s="14"/>
      <c r="G10" s="14"/>
    </row>
    <row r="11" spans="1:8" s="32" customFormat="1" ht="14.25" customHeight="1" x14ac:dyDescent="0.25">
      <c r="A11" s="430" t="s">
        <v>770</v>
      </c>
      <c r="B11" s="479">
        <v>5280.7</v>
      </c>
      <c r="C11" s="479">
        <v>5393.8</v>
      </c>
      <c r="D11" s="479">
        <v>5635.9</v>
      </c>
      <c r="E11" s="479">
        <v>5783.1</v>
      </c>
      <c r="F11" s="479">
        <v>6076.8</v>
      </c>
      <c r="G11" s="479">
        <v>5896.4</v>
      </c>
      <c r="H11" s="410"/>
    </row>
    <row r="12" spans="1:8" s="42" customFormat="1" ht="13.8" x14ac:dyDescent="0.25">
      <c r="A12" s="448" t="s">
        <v>564</v>
      </c>
      <c r="B12" s="447">
        <v>1.4</v>
      </c>
      <c r="C12" s="447">
        <f>(C11/B11-1)*100</f>
        <v>2.1417615088908715</v>
      </c>
      <c r="D12" s="447">
        <f>(D11/C11-1)*100</f>
        <v>4.488486781119061</v>
      </c>
      <c r="E12" s="447">
        <f>(E11/D11-1)*100</f>
        <v>2.6118277471211426</v>
      </c>
      <c r="F12" s="447">
        <f>(F11/E11-1)*100</f>
        <v>5.0785910670747558</v>
      </c>
      <c r="G12" s="447">
        <f>(G11/F11-1)*100</f>
        <v>-2.968667719852558</v>
      </c>
      <c r="H12" s="410"/>
    </row>
    <row r="13" spans="1:8" s="42" customFormat="1" ht="13.8" x14ac:dyDescent="0.25">
      <c r="A13" s="448"/>
      <c r="H13" s="410"/>
    </row>
    <row r="14" spans="1:8" s="32" customFormat="1" ht="14.25" customHeight="1" x14ac:dyDescent="0.25">
      <c r="A14" s="430" t="s">
        <v>365</v>
      </c>
      <c r="B14" s="479">
        <v>1203.5</v>
      </c>
      <c r="C14" s="479">
        <v>1262.5</v>
      </c>
      <c r="D14" s="479">
        <v>1407.4</v>
      </c>
      <c r="E14" s="479">
        <v>1441.9</v>
      </c>
      <c r="F14" s="479">
        <v>1573.9</v>
      </c>
      <c r="G14" s="479">
        <v>1526.5</v>
      </c>
      <c r="H14" s="410"/>
    </row>
    <row r="15" spans="1:8" s="42" customFormat="1" ht="13.8" x14ac:dyDescent="0.25">
      <c r="A15" s="448" t="s">
        <v>564</v>
      </c>
      <c r="B15" s="447">
        <v>4.3</v>
      </c>
      <c r="C15" s="447">
        <f>(C14/B14-1)*100</f>
        <v>4.902368093061904</v>
      </c>
      <c r="D15" s="447">
        <f>(D14/C14-1)*100</f>
        <v>11.477227722772287</v>
      </c>
      <c r="E15" s="447">
        <f>(E14/D14-1)*100</f>
        <v>2.4513286912036358</v>
      </c>
      <c r="F15" s="447">
        <f>(F14/E14-1)*100</f>
        <v>9.1545876967889619</v>
      </c>
      <c r="G15" s="447">
        <f>(G14/F14-1)*100</f>
        <v>-3.0116271681809526</v>
      </c>
      <c r="H15" s="410"/>
    </row>
    <row r="16" spans="1:8" s="42" customFormat="1" ht="13.8" x14ac:dyDescent="0.25">
      <c r="A16" s="448"/>
      <c r="H16" s="410"/>
    </row>
    <row r="17" spans="1:8" s="159" customFormat="1" ht="14.25" customHeight="1" x14ac:dyDescent="0.25">
      <c r="A17" s="449" t="s">
        <v>451</v>
      </c>
      <c r="B17" s="480">
        <v>339.8</v>
      </c>
      <c r="C17" s="480">
        <v>342.4</v>
      </c>
      <c r="D17" s="480">
        <v>365.8</v>
      </c>
      <c r="E17" s="480">
        <v>367.5</v>
      </c>
      <c r="F17" s="480">
        <v>406.4</v>
      </c>
      <c r="G17" s="480">
        <v>371.2</v>
      </c>
      <c r="H17" s="410"/>
    </row>
    <row r="18" spans="1:8" s="51" customFormat="1" ht="13.8" x14ac:dyDescent="0.25">
      <c r="A18" s="444" t="s">
        <v>1447</v>
      </c>
      <c r="B18" s="481">
        <v>244.1</v>
      </c>
      <c r="C18" s="481">
        <v>258.60000000000002</v>
      </c>
      <c r="D18" s="481">
        <v>267.5</v>
      </c>
      <c r="E18" s="481">
        <v>263.40000000000003</v>
      </c>
      <c r="F18" s="481">
        <v>291.3</v>
      </c>
      <c r="G18" s="481">
        <v>264.89999999999998</v>
      </c>
      <c r="H18" s="410"/>
    </row>
    <row r="19" spans="1:8" s="51" customFormat="1" ht="13.8" x14ac:dyDescent="0.25">
      <c r="A19" s="444" t="s">
        <v>1448</v>
      </c>
      <c r="B19" s="481">
        <v>5.3</v>
      </c>
      <c r="C19" s="481">
        <v>5.5</v>
      </c>
      <c r="D19" s="481">
        <v>4.5999999999999996</v>
      </c>
      <c r="E19" s="481">
        <v>4.8</v>
      </c>
      <c r="F19" s="481">
        <v>4.8</v>
      </c>
      <c r="G19" s="481">
        <v>4.5</v>
      </c>
      <c r="H19" s="410"/>
    </row>
    <row r="20" spans="1:8" s="51" customFormat="1" ht="13.8" x14ac:dyDescent="0.25">
      <c r="A20" s="51" t="s">
        <v>1013</v>
      </c>
      <c r="B20" s="482">
        <v>90.4</v>
      </c>
      <c r="C20" s="482">
        <v>81.7</v>
      </c>
      <c r="D20" s="482">
        <v>93.1</v>
      </c>
      <c r="E20" s="482">
        <v>96</v>
      </c>
      <c r="F20" s="482">
        <v>106.6</v>
      </c>
      <c r="G20" s="482">
        <v>97.8</v>
      </c>
      <c r="H20" s="410"/>
    </row>
    <row r="21" spans="1:8" s="26" customFormat="1" ht="13.8" x14ac:dyDescent="0.25">
      <c r="A21" s="26" t="s">
        <v>1015</v>
      </c>
      <c r="B21" s="95">
        <v>1.8</v>
      </c>
      <c r="C21" s="95">
        <v>4</v>
      </c>
      <c r="D21" s="95">
        <v>4.3</v>
      </c>
      <c r="E21" s="95">
        <v>3</v>
      </c>
      <c r="F21" s="95">
        <v>3.2</v>
      </c>
      <c r="G21" s="95">
        <v>2.4</v>
      </c>
      <c r="H21" s="410"/>
    </row>
    <row r="22" spans="1:8" s="26" customFormat="1" ht="13.8" x14ac:dyDescent="0.25">
      <c r="A22" s="26" t="s">
        <v>1259</v>
      </c>
      <c r="B22" s="67">
        <v>78.099999999999994</v>
      </c>
      <c r="C22" s="67">
        <v>80.5</v>
      </c>
      <c r="D22" s="67">
        <v>92</v>
      </c>
      <c r="E22" s="67">
        <v>96.3</v>
      </c>
      <c r="F22" s="67">
        <v>98.5</v>
      </c>
      <c r="G22" s="67">
        <v>99.3</v>
      </c>
      <c r="H22" s="410"/>
    </row>
    <row r="23" spans="1:8" s="26" customFormat="1" ht="13.8" x14ac:dyDescent="0.25">
      <c r="A23" s="26" t="s">
        <v>764</v>
      </c>
      <c r="B23" s="95">
        <v>261.5</v>
      </c>
      <c r="C23" s="95">
        <v>291.39999999999998</v>
      </c>
      <c r="D23" s="95">
        <v>355</v>
      </c>
      <c r="E23" s="95">
        <v>352.8</v>
      </c>
      <c r="F23" s="95">
        <v>408.4</v>
      </c>
      <c r="G23" s="95">
        <v>427.8</v>
      </c>
      <c r="H23" s="410"/>
    </row>
    <row r="24" spans="1:8" s="26" customFormat="1" ht="13.8" x14ac:dyDescent="0.25">
      <c r="A24" s="26" t="s">
        <v>192</v>
      </c>
      <c r="B24" s="95">
        <v>517.5</v>
      </c>
      <c r="C24" s="95">
        <v>538.9</v>
      </c>
      <c r="D24" s="95">
        <v>587</v>
      </c>
      <c r="E24" s="95">
        <v>618.79999999999995</v>
      </c>
      <c r="F24" s="95">
        <v>653.9</v>
      </c>
      <c r="G24" s="95">
        <v>625.4</v>
      </c>
      <c r="H24" s="410"/>
    </row>
    <row r="25" spans="1:8" s="26" customFormat="1" ht="13.8" x14ac:dyDescent="0.25">
      <c r="A25" s="42" t="s">
        <v>78</v>
      </c>
      <c r="B25" s="195">
        <v>213.8</v>
      </c>
      <c r="C25" s="195">
        <v>232.8</v>
      </c>
      <c r="D25" s="195">
        <v>243.7</v>
      </c>
      <c r="E25" s="195">
        <v>252.3</v>
      </c>
      <c r="F25" s="195">
        <v>266.39999999999998</v>
      </c>
      <c r="G25" s="195">
        <v>254.2</v>
      </c>
      <c r="H25" s="410"/>
    </row>
    <row r="26" spans="1:8" s="42" customFormat="1" ht="13.8" x14ac:dyDescent="0.25">
      <c r="A26" s="42" t="s">
        <v>1735</v>
      </c>
      <c r="B26" s="194">
        <v>63</v>
      </c>
      <c r="C26" s="194">
        <v>68.8</v>
      </c>
      <c r="D26" s="194">
        <v>70.400000000000006</v>
      </c>
      <c r="E26" s="194">
        <v>71.3</v>
      </c>
      <c r="F26" s="194">
        <v>77.5</v>
      </c>
      <c r="G26" s="194">
        <v>69.7</v>
      </c>
      <c r="H26" s="410"/>
    </row>
    <row r="27" spans="1:8" s="42" customFormat="1" ht="13.8" x14ac:dyDescent="0.25">
      <c r="A27" s="777" t="s">
        <v>1734</v>
      </c>
      <c r="B27" s="195">
        <v>96.5</v>
      </c>
      <c r="C27" s="195">
        <v>92</v>
      </c>
      <c r="D27" s="195">
        <v>97.4</v>
      </c>
      <c r="E27" s="195">
        <v>105.8</v>
      </c>
      <c r="F27" s="195">
        <v>117.7</v>
      </c>
      <c r="G27" s="195">
        <v>131.30000000000001</v>
      </c>
      <c r="H27" s="410"/>
    </row>
    <row r="28" spans="1:8" s="42" customFormat="1" ht="13.8" x14ac:dyDescent="0.25">
      <c r="A28" s="42" t="s">
        <v>2221</v>
      </c>
      <c r="B28" s="195">
        <v>84.7</v>
      </c>
      <c r="C28" s="195">
        <v>79.2</v>
      </c>
      <c r="D28" s="195">
        <v>84.5</v>
      </c>
      <c r="E28" s="195">
        <v>92.7</v>
      </c>
      <c r="F28" s="195">
        <v>105.1</v>
      </c>
      <c r="G28" s="195">
        <v>118.9</v>
      </c>
      <c r="H28" s="410"/>
    </row>
    <row r="29" spans="1:8" s="42" customFormat="1" ht="13.8" x14ac:dyDescent="0.25">
      <c r="A29" s="42" t="s">
        <v>2211</v>
      </c>
      <c r="B29" s="194">
        <v>83.3</v>
      </c>
      <c r="C29" s="194">
        <v>90.8</v>
      </c>
      <c r="D29" s="194">
        <v>94.7</v>
      </c>
      <c r="E29" s="194">
        <v>102.4</v>
      </c>
      <c r="F29" s="194">
        <v>112</v>
      </c>
      <c r="G29" s="194">
        <v>102.4</v>
      </c>
      <c r="H29" s="410"/>
    </row>
    <row r="30" spans="1:8" s="199" customFormat="1" ht="13.8" x14ac:dyDescent="0.25">
      <c r="A30" s="42" t="s">
        <v>2212</v>
      </c>
      <c r="B30" s="195">
        <v>72.400000000000006</v>
      </c>
      <c r="C30" s="195">
        <v>76.900000000000006</v>
      </c>
      <c r="D30" s="195">
        <v>77.099999999999994</v>
      </c>
      <c r="E30" s="195">
        <v>84.9</v>
      </c>
      <c r="F30" s="195">
        <v>93</v>
      </c>
      <c r="G30" s="195">
        <v>82.2</v>
      </c>
      <c r="H30" s="410"/>
    </row>
    <row r="31" spans="1:8" s="51" customFormat="1" ht="13.8" x14ac:dyDescent="0.25">
      <c r="A31" s="655"/>
      <c r="B31" s="195"/>
      <c r="C31" s="195"/>
      <c r="D31" s="195"/>
      <c r="E31" s="195"/>
      <c r="F31" s="195"/>
      <c r="G31" s="195"/>
      <c r="H31" s="410"/>
    </row>
    <row r="32" spans="1:8" s="41" customFormat="1" ht="14.4" x14ac:dyDescent="0.3">
      <c r="A32" s="32" t="s">
        <v>1194</v>
      </c>
      <c r="B32" s="111">
        <v>4075.1</v>
      </c>
      <c r="C32" s="111">
        <v>4126.8999999999996</v>
      </c>
      <c r="D32" s="111">
        <v>4216.1000000000004</v>
      </c>
      <c r="E32" s="111">
        <v>4328.7</v>
      </c>
      <c r="F32" s="111">
        <v>4484.7</v>
      </c>
      <c r="G32" s="111">
        <v>4352.3</v>
      </c>
      <c r="H32" s="410"/>
    </row>
    <row r="33" spans="1:10" s="42" customFormat="1" ht="13.8" x14ac:dyDescent="0.25">
      <c r="A33" s="42" t="s">
        <v>564</v>
      </c>
      <c r="B33" s="240">
        <v>0.6</v>
      </c>
      <c r="C33" s="447">
        <f>(C32/B32-1)*100</f>
        <v>1.271134450688316</v>
      </c>
      <c r="D33" s="447">
        <f>(D32/C32-1)*100</f>
        <v>2.1614286752768663</v>
      </c>
      <c r="E33" s="447">
        <f>(E32/D32-1)*100</f>
        <v>2.6707146414933103</v>
      </c>
      <c r="F33" s="447">
        <f>(F32/E32-1)*100</f>
        <v>3.6038533508905735</v>
      </c>
      <c r="G33" s="447">
        <f>(G32/F32-1)*100</f>
        <v>-2.9522599059022769</v>
      </c>
      <c r="H33" s="410"/>
    </row>
    <row r="34" spans="1:10" s="42" customFormat="1" ht="13.8" x14ac:dyDescent="0.25">
      <c r="H34" s="410"/>
    </row>
    <row r="35" spans="1:10" s="42" customFormat="1" ht="13.8" x14ac:dyDescent="0.25">
      <c r="A35" s="26" t="s">
        <v>1254</v>
      </c>
      <c r="B35" s="480">
        <v>110.3</v>
      </c>
      <c r="C35" s="95">
        <v>109.7</v>
      </c>
      <c r="D35" s="95">
        <v>107.8</v>
      </c>
      <c r="E35" s="95">
        <v>114.7</v>
      </c>
      <c r="F35" s="95">
        <v>123.6</v>
      </c>
      <c r="G35" s="95">
        <v>124.9</v>
      </c>
      <c r="H35" s="410"/>
    </row>
    <row r="36" spans="1:10" s="26" customFormat="1" ht="13.8" x14ac:dyDescent="0.25">
      <c r="A36" s="26" t="s">
        <v>1255</v>
      </c>
      <c r="B36" s="480">
        <v>367.9</v>
      </c>
      <c r="C36" s="95">
        <v>382.7</v>
      </c>
      <c r="D36" s="95">
        <v>381.4</v>
      </c>
      <c r="E36" s="95">
        <v>388.8</v>
      </c>
      <c r="F36" s="95">
        <v>397.4</v>
      </c>
      <c r="G36" s="95">
        <v>397.5</v>
      </c>
      <c r="H36" s="410"/>
    </row>
    <row r="37" spans="1:10" s="26" customFormat="1" ht="13.8" x14ac:dyDescent="0.25">
      <c r="A37" s="26" t="s">
        <v>514</v>
      </c>
      <c r="B37" s="480">
        <v>172.4</v>
      </c>
      <c r="C37" s="95">
        <v>179.9</v>
      </c>
      <c r="D37" s="95">
        <v>191</v>
      </c>
      <c r="E37" s="95">
        <v>195.9</v>
      </c>
      <c r="F37" s="95">
        <v>209.6</v>
      </c>
      <c r="G37" s="95">
        <v>195.6</v>
      </c>
      <c r="H37" s="410"/>
    </row>
    <row r="38" spans="1:10" s="26" customFormat="1" ht="13.8" x14ac:dyDescent="0.25">
      <c r="A38" s="26" t="s">
        <v>513</v>
      </c>
      <c r="B38" s="480">
        <v>166.2</v>
      </c>
      <c r="C38" s="95">
        <v>168.6</v>
      </c>
      <c r="D38" s="95">
        <v>168.8</v>
      </c>
      <c r="E38" s="95">
        <v>171.8</v>
      </c>
      <c r="F38" s="95">
        <v>178.8</v>
      </c>
      <c r="G38" s="95">
        <v>174.3</v>
      </c>
      <c r="H38" s="410"/>
    </row>
    <row r="39" spans="1:10" s="26" customFormat="1" ht="13.8" x14ac:dyDescent="0.25">
      <c r="A39" s="26" t="s">
        <v>516</v>
      </c>
      <c r="B39" s="480">
        <v>280.5</v>
      </c>
      <c r="C39" s="95">
        <v>287</v>
      </c>
      <c r="D39" s="95">
        <v>305.2</v>
      </c>
      <c r="E39" s="95">
        <v>312.3</v>
      </c>
      <c r="F39" s="95">
        <v>325.89999999999998</v>
      </c>
      <c r="G39" s="95">
        <v>333.4</v>
      </c>
      <c r="H39" s="410"/>
      <c r="J39" s="95"/>
    </row>
    <row r="40" spans="1:10" s="26" customFormat="1" ht="13.8" x14ac:dyDescent="0.25">
      <c r="A40" s="26" t="s">
        <v>880</v>
      </c>
      <c r="B40" s="480">
        <v>708.8</v>
      </c>
      <c r="C40" s="95">
        <v>724.6</v>
      </c>
      <c r="D40" s="95">
        <v>746.8</v>
      </c>
      <c r="E40" s="95">
        <v>767.2</v>
      </c>
      <c r="F40" s="95">
        <v>797.3</v>
      </c>
      <c r="G40" s="95">
        <v>822.9</v>
      </c>
      <c r="H40" s="410"/>
    </row>
    <row r="41" spans="1:10" s="51" customFormat="1" ht="13.8" x14ac:dyDescent="0.25">
      <c r="A41" s="51" t="s">
        <v>1195</v>
      </c>
      <c r="B41" s="1298">
        <v>554.1</v>
      </c>
      <c r="C41" s="194">
        <v>566.20000000000005</v>
      </c>
      <c r="D41" s="194">
        <v>580.20000000000005</v>
      </c>
      <c r="E41" s="194">
        <v>597.9</v>
      </c>
      <c r="F41" s="194">
        <v>628.29999999999995</v>
      </c>
      <c r="G41" s="194">
        <v>647.29999999999995</v>
      </c>
      <c r="H41" s="410"/>
    </row>
    <row r="42" spans="1:10" s="26" customFormat="1" ht="13.8" x14ac:dyDescent="0.25">
      <c r="A42" s="1233" t="s">
        <v>512</v>
      </c>
      <c r="B42" s="480">
        <v>152.30000000000001</v>
      </c>
      <c r="C42" s="95">
        <v>161.1</v>
      </c>
      <c r="D42" s="95">
        <v>169.9</v>
      </c>
      <c r="E42" s="95">
        <v>178.1</v>
      </c>
      <c r="F42" s="95">
        <v>182.6</v>
      </c>
      <c r="G42" s="95">
        <v>183</v>
      </c>
      <c r="H42" s="410"/>
    </row>
    <row r="43" spans="1:10" s="26" customFormat="1" ht="13.8" x14ac:dyDescent="0.25">
      <c r="A43" s="1233" t="s">
        <v>1561</v>
      </c>
      <c r="B43" s="480">
        <v>30.6</v>
      </c>
      <c r="C43" s="95">
        <v>24.8</v>
      </c>
      <c r="D43" s="95">
        <v>21.3</v>
      </c>
      <c r="E43" s="95">
        <v>18.2</v>
      </c>
      <c r="F43" s="95">
        <v>15.1</v>
      </c>
      <c r="G43" s="95">
        <v>13</v>
      </c>
      <c r="H43" s="410"/>
    </row>
    <row r="44" spans="1:10" s="26" customFormat="1" ht="13.8" x14ac:dyDescent="0.25">
      <c r="A44" s="26" t="s">
        <v>1562</v>
      </c>
      <c r="B44" s="480">
        <v>149</v>
      </c>
      <c r="C44" s="95">
        <v>126.7</v>
      </c>
      <c r="D44" s="95">
        <v>121.5</v>
      </c>
      <c r="E44" s="95">
        <v>124.3</v>
      </c>
      <c r="F44" s="95">
        <v>130.69999999999999</v>
      </c>
      <c r="G44" s="95">
        <v>120.4</v>
      </c>
      <c r="H44" s="410"/>
    </row>
    <row r="45" spans="1:10" s="26" customFormat="1" ht="13.8" x14ac:dyDescent="0.25">
      <c r="A45" s="26" t="s">
        <v>1563</v>
      </c>
      <c r="B45" s="480"/>
      <c r="C45" s="95"/>
      <c r="D45" s="95"/>
      <c r="E45" s="95"/>
      <c r="F45" s="95"/>
      <c r="G45" s="95"/>
      <c r="H45" s="410"/>
    </row>
    <row r="46" spans="1:10" s="26" customFormat="1" ht="13.8" x14ac:dyDescent="0.25">
      <c r="A46" s="26" t="s">
        <v>193</v>
      </c>
      <c r="B46" s="480">
        <v>390.5</v>
      </c>
      <c r="C46" s="95">
        <v>392.6</v>
      </c>
      <c r="D46" s="95">
        <v>402.5</v>
      </c>
      <c r="E46" s="95">
        <v>418.7</v>
      </c>
      <c r="F46" s="95">
        <v>435.2</v>
      </c>
      <c r="G46" s="95">
        <v>423.1</v>
      </c>
      <c r="H46" s="410"/>
    </row>
    <row r="47" spans="1:10" s="26" customFormat="1" ht="13.8" x14ac:dyDescent="0.25">
      <c r="A47" s="26" t="s">
        <v>396</v>
      </c>
      <c r="B47" s="480">
        <v>530.20000000000005</v>
      </c>
      <c r="C47" s="95">
        <v>539.29999999999995</v>
      </c>
      <c r="D47" s="95">
        <v>548.29999999999995</v>
      </c>
      <c r="E47" s="95">
        <v>563.79999999999995</v>
      </c>
      <c r="F47" s="95">
        <v>584.79999999999995</v>
      </c>
      <c r="G47" s="95">
        <v>556.6</v>
      </c>
      <c r="H47" s="410"/>
    </row>
    <row r="48" spans="1:10" s="26" customFormat="1" ht="13.8" x14ac:dyDescent="0.25">
      <c r="A48" s="26" t="s">
        <v>283</v>
      </c>
      <c r="B48" s="480">
        <v>56.3</v>
      </c>
      <c r="C48" s="95">
        <v>54.4</v>
      </c>
      <c r="D48" s="95">
        <v>54.4</v>
      </c>
      <c r="E48" s="95">
        <v>57.1</v>
      </c>
      <c r="F48" s="95">
        <v>60.7</v>
      </c>
      <c r="G48" s="95">
        <v>38.200000000000003</v>
      </c>
      <c r="H48" s="410"/>
    </row>
    <row r="49" spans="1:8" s="26" customFormat="1" ht="13.8" x14ac:dyDescent="0.25">
      <c r="A49" s="26" t="s">
        <v>829</v>
      </c>
      <c r="B49" s="480">
        <v>167.5</v>
      </c>
      <c r="C49" s="95">
        <v>174.7</v>
      </c>
      <c r="D49" s="95">
        <v>177.3</v>
      </c>
      <c r="E49" s="95">
        <v>184.3</v>
      </c>
      <c r="F49" s="95">
        <v>188.4</v>
      </c>
      <c r="G49" s="95">
        <v>129</v>
      </c>
      <c r="H49" s="410"/>
    </row>
    <row r="50" spans="1:8" s="26" customFormat="1" ht="13.8" x14ac:dyDescent="0.25">
      <c r="A50" s="1233" t="s">
        <v>397</v>
      </c>
      <c r="B50" s="480">
        <v>118.5</v>
      </c>
      <c r="C50" s="95">
        <v>118.4</v>
      </c>
      <c r="D50" s="95">
        <v>124.7</v>
      </c>
      <c r="E50" s="95">
        <v>124</v>
      </c>
      <c r="F50" s="95">
        <v>127.9</v>
      </c>
      <c r="G50" s="95">
        <v>112</v>
      </c>
      <c r="H50" s="410"/>
    </row>
    <row r="51" spans="1:8" s="26" customFormat="1" ht="13.8" x14ac:dyDescent="0.25">
      <c r="A51" s="26" t="s">
        <v>1025</v>
      </c>
      <c r="B51" s="480">
        <v>675.9</v>
      </c>
      <c r="C51" s="95">
        <v>681.3</v>
      </c>
      <c r="D51" s="95">
        <v>692.7</v>
      </c>
      <c r="E51" s="95">
        <v>705.8</v>
      </c>
      <c r="F51" s="95">
        <v>721.7</v>
      </c>
      <c r="G51" s="95">
        <v>723</v>
      </c>
      <c r="H51" s="410"/>
    </row>
    <row r="52" spans="1:8" s="51" customFormat="1" ht="12" customHeight="1" x14ac:dyDescent="0.25">
      <c r="A52" s="51" t="s">
        <v>881</v>
      </c>
      <c r="B52" s="194">
        <v>11.5</v>
      </c>
      <c r="C52" s="194">
        <v>11.1</v>
      </c>
      <c r="D52" s="194">
        <v>11.3</v>
      </c>
      <c r="E52" s="194">
        <v>11.3</v>
      </c>
      <c r="F52" s="194">
        <v>11.2</v>
      </c>
      <c r="G52" s="194">
        <v>11.5</v>
      </c>
      <c r="H52" s="410"/>
    </row>
    <row r="53" spans="1:8" s="51" customFormat="1" ht="12" customHeight="1" x14ac:dyDescent="0.25">
      <c r="A53" s="51" t="s">
        <v>1069</v>
      </c>
      <c r="B53" s="194">
        <v>359</v>
      </c>
      <c r="C53" s="194">
        <v>363.6</v>
      </c>
      <c r="D53" s="194">
        <v>372.4</v>
      </c>
      <c r="E53" s="194">
        <v>386.6</v>
      </c>
      <c r="F53" s="194">
        <v>394.8</v>
      </c>
      <c r="G53" s="194">
        <v>393.5</v>
      </c>
      <c r="H53" s="410"/>
    </row>
    <row r="54" spans="1:8" s="51" customFormat="1" ht="12" customHeight="1" x14ac:dyDescent="0.25">
      <c r="A54" s="51" t="s">
        <v>27</v>
      </c>
      <c r="B54" s="194">
        <v>239.5</v>
      </c>
      <c r="C54" s="194">
        <v>236.1</v>
      </c>
      <c r="D54" s="194">
        <v>234.2</v>
      </c>
      <c r="E54" s="194">
        <v>232.8</v>
      </c>
      <c r="F54" s="194">
        <v>239.4</v>
      </c>
      <c r="G54" s="194">
        <v>242.6</v>
      </c>
      <c r="H54" s="410"/>
    </row>
    <row r="55" spans="1:8" s="51" customFormat="1" ht="12" customHeight="1" x14ac:dyDescent="0.25">
      <c r="A55" s="51" t="s">
        <v>2366</v>
      </c>
      <c r="B55" s="194">
        <v>66.2</v>
      </c>
      <c r="C55" s="194">
        <v>70.8</v>
      </c>
      <c r="D55" s="194">
        <v>75.400000000000006</v>
      </c>
      <c r="E55" s="194">
        <v>75.8</v>
      </c>
      <c r="F55" s="194">
        <v>77</v>
      </c>
      <c r="G55" s="194">
        <v>76.2</v>
      </c>
      <c r="H55" s="410"/>
    </row>
    <row r="56" spans="1:8" s="26" customFormat="1" ht="12.75" customHeight="1" x14ac:dyDescent="0.25">
      <c r="A56" s="51" t="s">
        <v>2367</v>
      </c>
    </row>
    <row r="57" spans="1:8" s="42" customFormat="1" ht="11.4" x14ac:dyDescent="0.2">
      <c r="B57" s="240"/>
      <c r="C57" s="240"/>
      <c r="D57" s="240"/>
      <c r="E57" s="240"/>
      <c r="F57" s="240"/>
      <c r="G57" s="335"/>
    </row>
    <row r="58" spans="1:8" ht="13.8" x14ac:dyDescent="0.25">
      <c r="A58" s="26" t="s">
        <v>732</v>
      </c>
      <c r="B58" s="26"/>
      <c r="C58" s="26"/>
      <c r="D58" s="443"/>
      <c r="E58" s="443"/>
    </row>
    <row r="59" spans="1:8" ht="12.75" customHeight="1" x14ac:dyDescent="0.25">
      <c r="A59" s="26"/>
      <c r="B59" s="26"/>
      <c r="C59" s="26"/>
    </row>
    <row r="60" spans="1:8" ht="13.8" x14ac:dyDescent="0.25">
      <c r="A60" s="26" t="s">
        <v>266</v>
      </c>
    </row>
    <row r="61" spans="1:8" ht="13.8" x14ac:dyDescent="0.25">
      <c r="A61" s="26"/>
    </row>
    <row r="62" spans="1:8" ht="13.8" x14ac:dyDescent="0.25">
      <c r="A62" s="26" t="s">
        <v>1449</v>
      </c>
    </row>
    <row r="63" spans="1:8" ht="13.8" x14ac:dyDescent="0.25">
      <c r="A63" s="26"/>
    </row>
    <row r="64" spans="1:8" ht="14.25" customHeight="1" x14ac:dyDescent="0.25">
      <c r="A64" s="1473" t="s">
        <v>2222</v>
      </c>
      <c r="B64" s="1473"/>
      <c r="C64" s="1473"/>
      <c r="D64" s="1473"/>
      <c r="E64" s="1473"/>
      <c r="F64" s="1473"/>
      <c r="G64" s="1473"/>
    </row>
    <row r="65" spans="1:7" ht="13.8" x14ac:dyDescent="0.25">
      <c r="A65" s="1455" t="s">
        <v>2223</v>
      </c>
      <c r="B65" s="1500"/>
      <c r="C65" s="1500"/>
      <c r="D65" s="1500"/>
      <c r="E65" s="1500"/>
      <c r="F65" s="1500"/>
      <c r="G65" s="1500"/>
    </row>
  </sheetData>
  <customSheetViews>
    <customSheetView guid="{9014CDA8-C3FC-41E6-A045-DAEFC55B82B1}" showPageBreaks="1" fitToPage="1" printArea="1">
      <selection sqref="A1:G1"/>
      <pageMargins left="0.75" right="0.75" top="1" bottom="1" header="0.5" footer="0.5"/>
      <printOptions horizontalCentered="1"/>
      <pageSetup scale="75" firstPageNumber="33" orientation="portrait" verticalDpi="300" r:id="rId1"/>
      <headerFooter alignWithMargins="0">
        <oddFooter>&amp;C&amp;P</oddFooter>
      </headerFooter>
    </customSheetView>
    <customSheetView guid="{F67F5823-51D5-4D47-B100-5B47C1E6BCB9}" showPageBreaks="1" fitToPage="1" printArea="1" topLeftCell="A32">
      <selection activeCell="H2" sqref="H2"/>
      <pageMargins left="0.75" right="0.75" top="1" bottom="1" header="0.5" footer="0.5"/>
      <printOptions horizontalCentered="1"/>
      <pageSetup scale="74" firstPageNumber="33" orientation="portrait" verticalDpi="300" r:id="rId2"/>
      <headerFooter alignWithMargins="0">
        <oddFooter>&amp;C&amp;P</oddFooter>
      </headerFooter>
    </customSheetView>
  </customSheetViews>
  <mergeCells count="6">
    <mergeCell ref="A65:G65"/>
    <mergeCell ref="A1:G1"/>
    <mergeCell ref="A3:G3"/>
    <mergeCell ref="A4:G4"/>
    <mergeCell ref="A5:G5"/>
    <mergeCell ref="A64:G64"/>
  </mergeCells>
  <phoneticPr fontId="0" type="noConversion"/>
  <hyperlinks>
    <hyperlink ref="A64:G64" r:id="rId3" display="Source: Statistics Canada. Table 36-10-0402-01 - Gross domestic product (GDP) at basic prices, " xr:uid="{00000000-0004-0000-2500-000000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58">
    <tabColor indexed="42"/>
    <pageSetUpPr fitToPage="1"/>
  </sheetPr>
  <dimension ref="A1:O67"/>
  <sheetViews>
    <sheetView zoomScaleNormal="100" workbookViewId="0">
      <selection sqref="A1:G1"/>
    </sheetView>
  </sheetViews>
  <sheetFormatPr defaultRowHeight="13.2" x14ac:dyDescent="0.25"/>
  <cols>
    <col min="1" max="1" width="44.88671875" customWidth="1"/>
    <col min="2" max="2" width="10.33203125" bestFit="1" customWidth="1"/>
    <col min="3" max="7" width="9.33203125" bestFit="1" customWidth="1"/>
  </cols>
  <sheetData>
    <row r="1" spans="1:9" ht="17.399999999999999" x14ac:dyDescent="0.3">
      <c r="A1" s="1451" t="s">
        <v>543</v>
      </c>
      <c r="B1" s="1451"/>
      <c r="C1" s="1451"/>
      <c r="D1" s="1451"/>
      <c r="E1" s="1451"/>
      <c r="F1" s="1451"/>
      <c r="G1" s="1451"/>
    </row>
    <row r="2" spans="1:9" ht="17.399999999999999" x14ac:dyDescent="0.3">
      <c r="A2" s="27"/>
      <c r="B2" s="27"/>
      <c r="C2" s="27"/>
    </row>
    <row r="3" spans="1:9" ht="17.399999999999999" x14ac:dyDescent="0.3">
      <c r="A3" s="1452" t="s">
        <v>2607</v>
      </c>
      <c r="B3" s="1452"/>
      <c r="C3" s="1452"/>
      <c r="D3" s="1452"/>
      <c r="E3" s="1452"/>
      <c r="F3" s="1452"/>
      <c r="G3" s="1452"/>
    </row>
    <row r="4" spans="1:9" ht="17.399999999999999" x14ac:dyDescent="0.3">
      <c r="A4" s="1452" t="s">
        <v>364</v>
      </c>
      <c r="B4" s="1452"/>
      <c r="C4" s="1452"/>
      <c r="D4" s="1452"/>
      <c r="E4" s="1452"/>
      <c r="F4" s="1452"/>
      <c r="G4" s="1452"/>
    </row>
    <row r="5" spans="1:9" ht="17.399999999999999" x14ac:dyDescent="0.3">
      <c r="A5" s="1452" t="s">
        <v>440</v>
      </c>
      <c r="B5" s="1452"/>
      <c r="C5" s="1452"/>
      <c r="D5" s="1452"/>
      <c r="E5" s="1452"/>
      <c r="F5" s="1452"/>
      <c r="G5" s="1452"/>
    </row>
    <row r="6" spans="1:9" ht="12.75" customHeight="1" x14ac:dyDescent="0.3">
      <c r="A6" s="15"/>
      <c r="B6" s="15"/>
      <c r="C6" s="15"/>
      <c r="D6" s="15"/>
      <c r="E6" s="15"/>
      <c r="F6" s="15"/>
      <c r="G6" s="15"/>
    </row>
    <row r="7" spans="1:9" ht="12.75" customHeight="1" x14ac:dyDescent="0.3">
      <c r="A7" s="15"/>
      <c r="B7" s="15"/>
      <c r="C7" s="15"/>
      <c r="D7" s="15"/>
      <c r="E7" s="15"/>
      <c r="F7" s="15"/>
      <c r="G7" s="15"/>
    </row>
    <row r="8" spans="1:9" s="16" customFormat="1" ht="18" x14ac:dyDescent="0.3">
      <c r="B8" s="37" t="s">
        <v>2608</v>
      </c>
      <c r="C8" s="37" t="s">
        <v>2008</v>
      </c>
      <c r="D8" s="37" t="s">
        <v>2140</v>
      </c>
      <c r="E8" s="37" t="s">
        <v>2302</v>
      </c>
      <c r="F8" s="37" t="s">
        <v>2414</v>
      </c>
      <c r="G8" s="37" t="s">
        <v>2413</v>
      </c>
    </row>
    <row r="9" spans="1:9" ht="4.5" customHeight="1" thickBot="1" x14ac:dyDescent="0.3">
      <c r="A9" s="24"/>
      <c r="B9" s="18"/>
      <c r="C9" s="18"/>
      <c r="D9" s="18"/>
      <c r="E9" s="18"/>
      <c r="F9" s="18"/>
      <c r="G9" s="18"/>
    </row>
    <row r="10" spans="1:9" ht="4.5" customHeight="1" x14ac:dyDescent="0.25">
      <c r="B10" s="14"/>
      <c r="C10" s="14"/>
      <c r="D10" s="14"/>
      <c r="E10" s="14"/>
      <c r="F10" s="14"/>
      <c r="G10" s="14"/>
    </row>
    <row r="11" spans="1:9" s="28" customFormat="1" ht="14.25" customHeight="1" x14ac:dyDescent="0.3">
      <c r="A11" s="28" t="s">
        <v>365</v>
      </c>
      <c r="B11" s="1134">
        <f>('43'!B14/'43'!B11)*100</f>
        <v>22.79053913306948</v>
      </c>
      <c r="C11" s="1134">
        <f>('43'!C14/'43'!C11)*100</f>
        <v>23.406503763580407</v>
      </c>
      <c r="D11" s="1134">
        <f>('43'!D14/'43'!D11)*100</f>
        <v>24.972054152841608</v>
      </c>
      <c r="E11" s="1134">
        <f>('43'!E14/'43'!E11)*100</f>
        <v>24.932994414760248</v>
      </c>
      <c r="F11" s="1134">
        <f>('43'!F14/'43'!F11)*100</f>
        <v>25.900144813059505</v>
      </c>
      <c r="G11" s="1134">
        <f>('43'!G14/'43'!G11)*100</f>
        <v>25.888677837324469</v>
      </c>
      <c r="I11" s="410"/>
    </row>
    <row r="12" spans="1:9" s="42" customFormat="1" ht="12.75" customHeight="1" x14ac:dyDescent="0.25">
      <c r="B12" s="195"/>
      <c r="C12" s="195"/>
      <c r="D12" s="195"/>
      <c r="E12" s="195"/>
      <c r="F12" s="195"/>
      <c r="G12" s="195"/>
      <c r="I12" s="410"/>
    </row>
    <row r="13" spans="1:9" s="159" customFormat="1" ht="14.25" customHeight="1" x14ac:dyDescent="0.25">
      <c r="A13" s="159" t="s">
        <v>1374</v>
      </c>
      <c r="B13" s="67">
        <f>('43'!B17/'43'!B11)*100</f>
        <v>6.4347529683564675</v>
      </c>
      <c r="C13" s="67">
        <f>('43'!C17/'43'!C11)*100</f>
        <v>6.3480292187326173</v>
      </c>
      <c r="D13" s="67">
        <f>('43'!D17/'43'!D11)*100</f>
        <v>6.4905338987561887</v>
      </c>
      <c r="E13" s="67">
        <f>('43'!E17/'43'!E11)*100</f>
        <v>6.3547232453182545</v>
      </c>
      <c r="F13" s="67">
        <f>('43'!F17/'43'!F11)*100</f>
        <v>6.6877303844128484</v>
      </c>
      <c r="G13" s="67">
        <f>('43'!G17/'43'!G11)*100</f>
        <v>6.2953666644053996</v>
      </c>
      <c r="H13" s="399"/>
      <c r="I13" s="410"/>
    </row>
    <row r="14" spans="1:9" s="26" customFormat="1" ht="13.8" x14ac:dyDescent="0.25">
      <c r="A14" s="26" t="s">
        <v>764</v>
      </c>
      <c r="B14" s="67">
        <f>('43'!B23/'43'!B11)*100</f>
        <v>4.9519950006627917</v>
      </c>
      <c r="C14" s="67">
        <f>('43'!C23/'43'!C11)*100</f>
        <v>5.4024991657087762</v>
      </c>
      <c r="D14" s="67">
        <f>('43'!D23/'43'!D11)*100</f>
        <v>6.2989052325271926</v>
      </c>
      <c r="E14" s="67">
        <f>('43'!E23/'43'!E11)*100</f>
        <v>6.1005343155055245</v>
      </c>
      <c r="F14" s="67">
        <f>('43'!F23/'43'!F11)*100</f>
        <v>6.7206424433912577</v>
      </c>
      <c r="G14" s="67">
        <f>('43'!G23/'43'!G11)*100</f>
        <v>7.2552744047215265</v>
      </c>
      <c r="I14" s="410"/>
    </row>
    <row r="15" spans="1:9" s="26" customFormat="1" ht="13.8" x14ac:dyDescent="0.25">
      <c r="A15" s="26" t="s">
        <v>985</v>
      </c>
      <c r="B15" s="67">
        <f>('43'!B24/'43'!B11)*100</f>
        <v>9.7998371428030371</v>
      </c>
      <c r="C15" s="67">
        <f>('43'!C24/'43'!C11)*100</f>
        <v>9.991100893618599</v>
      </c>
      <c r="D15" s="67">
        <f>('43'!D24/'43'!D11)*100</f>
        <v>10.415372877446371</v>
      </c>
      <c r="E15" s="67">
        <f>('43'!E24/'43'!E11)*100</f>
        <v>10.700143521640641</v>
      </c>
      <c r="F15" s="67">
        <f>('43'!F24/'43'!F11)*100</f>
        <v>10.760597682991047</v>
      </c>
      <c r="G15" s="67">
        <f>('43'!G24/'43'!G11)*100</f>
        <v>10.606471745471815</v>
      </c>
      <c r="I15" s="410"/>
    </row>
    <row r="16" spans="1:9" s="41" customFormat="1" ht="14.25" customHeight="1" x14ac:dyDescent="0.3">
      <c r="A16" s="26" t="s">
        <v>1373</v>
      </c>
      <c r="B16" s="67">
        <f>(('43'!B21+'43'!B22)/'43'!B11)*100</f>
        <v>1.5130569810820533</v>
      </c>
      <c r="C16" s="67">
        <f>(('43'!C21+'43'!C22)/'43'!C11)*100</f>
        <v>1.5666135192257777</v>
      </c>
      <c r="D16" s="67">
        <f>(('43'!D21+'43'!D22)/'43'!D11)*100</f>
        <v>1.7086889405418835</v>
      </c>
      <c r="E16" s="67">
        <f>(('43'!E21+'43'!E22)/'43'!E11)*100</f>
        <v>1.7170721585308917</v>
      </c>
      <c r="F16" s="67">
        <f>(('43'!F21+'43'!F22)/'43'!F11)*100</f>
        <v>1.6735781990521326</v>
      </c>
      <c r="G16" s="67">
        <f>(('43'!G21+'43'!G22)/'43'!G11)*100</f>
        <v>1.7247812224408114</v>
      </c>
      <c r="I16" s="410"/>
    </row>
    <row r="17" spans="1:15" s="42" customFormat="1" ht="12.75" customHeight="1" x14ac:dyDescent="0.25">
      <c r="A17" s="160"/>
      <c r="B17" s="1135"/>
      <c r="C17" s="1135"/>
      <c r="D17" s="1135"/>
      <c r="E17" s="1135"/>
      <c r="F17" s="1135"/>
      <c r="G17" s="1135"/>
      <c r="I17" s="410"/>
    </row>
    <row r="18" spans="1:15" s="236" customFormat="1" ht="15.6" x14ac:dyDescent="0.3">
      <c r="A18" s="28" t="s">
        <v>1194</v>
      </c>
      <c r="B18" s="1134">
        <f>('43'!B32/'43'!B11)*100</f>
        <v>77.169693411858276</v>
      </c>
      <c r="C18" s="1134">
        <f>('43'!C32/'43'!C11)*100</f>
        <v>76.511921094590079</v>
      </c>
      <c r="D18" s="1134">
        <f>('43'!D32/'43'!D11)*100</f>
        <v>74.80792774889548</v>
      </c>
      <c r="E18" s="1134">
        <f>('43'!E32/'43'!E11)*100</f>
        <v>74.850858536079258</v>
      </c>
      <c r="F18" s="1134">
        <f>('43'!F32/'43'!F11)*100</f>
        <v>73.800355450236964</v>
      </c>
      <c r="G18" s="1134">
        <f>('43'!G32/'43'!G11)*100</f>
        <v>73.812834950139077</v>
      </c>
      <c r="I18" s="410"/>
      <c r="J18" s="423"/>
      <c r="K18" s="423"/>
      <c r="L18" s="423"/>
      <c r="M18" s="423"/>
      <c r="N18" s="423"/>
      <c r="O18" s="423"/>
    </row>
    <row r="19" spans="1:15" s="42" customFormat="1" ht="12.75" customHeight="1" x14ac:dyDescent="0.25">
      <c r="B19" s="195"/>
      <c r="C19" s="195"/>
      <c r="D19" s="195"/>
      <c r="E19" s="195"/>
      <c r="F19" s="195"/>
      <c r="G19" s="195"/>
      <c r="I19" s="410"/>
    </row>
    <row r="20" spans="1:15" s="42" customFormat="1" ht="13.8" x14ac:dyDescent="0.25">
      <c r="A20" s="26" t="s">
        <v>1254</v>
      </c>
      <c r="B20" s="67">
        <f>('43'!B35/'43'!B11)*100</f>
        <v>2.0887382354612081</v>
      </c>
      <c r="C20" s="67">
        <f>('43'!C35/'43'!C11)*100</f>
        <v>2.0338166042493233</v>
      </c>
      <c r="D20" s="67">
        <f>('43'!D35/'43'!D11)*100</f>
        <v>1.9127379832857221</v>
      </c>
      <c r="E20" s="67">
        <f>('43'!E35/'43'!E11)*100</f>
        <v>1.9833653230966091</v>
      </c>
      <c r="F20" s="67">
        <f>('43'!F35/'43'!F11)*100</f>
        <v>2.0339652448657186</v>
      </c>
      <c r="G20" s="67">
        <f>('43'!G35/'43'!G11)*100</f>
        <v>2.1182416389661491</v>
      </c>
      <c r="I20" s="410"/>
    </row>
    <row r="21" spans="1:15" s="26" customFormat="1" ht="13.8" x14ac:dyDescent="0.25">
      <c r="A21" s="26" t="s">
        <v>1255</v>
      </c>
      <c r="B21" s="67">
        <f>('43'!B36/'43'!B11)*100</f>
        <v>6.9668793909898303</v>
      </c>
      <c r="C21" s="67">
        <f>('43'!C36/'43'!C11)*100</f>
        <v>7.0951833586710658</v>
      </c>
      <c r="D21" s="67">
        <f>('43'!D36/'43'!D11)*100</f>
        <v>6.7673308610869602</v>
      </c>
      <c r="E21" s="67">
        <f>('43'!E36/'43'!E11)*100</f>
        <v>6.7230378170877207</v>
      </c>
      <c r="F21" s="67">
        <f>('43'!F36/'43'!F11)*100</f>
        <v>6.5396261190100047</v>
      </c>
      <c r="G21" s="67">
        <f>('43'!G36/'43'!G11)*100</f>
        <v>6.7414015331388644</v>
      </c>
      <c r="I21" s="410"/>
    </row>
    <row r="22" spans="1:15" s="26" customFormat="1" ht="13.8" x14ac:dyDescent="0.25">
      <c r="A22" s="26" t="s">
        <v>514</v>
      </c>
      <c r="B22" s="67">
        <f>('43'!B37/'43'!B11)*100</f>
        <v>3.2647186925975729</v>
      </c>
      <c r="C22" s="67">
        <f>('43'!C37/'43'!C11)*100</f>
        <v>3.3353109125292004</v>
      </c>
      <c r="D22" s="67">
        <f>('43'!D37/'43'!D11)*100</f>
        <v>3.3889884490498416</v>
      </c>
      <c r="E22" s="67">
        <f>('43'!E37/'43'!E11)*100</f>
        <v>3.3874565544431183</v>
      </c>
      <c r="F22" s="67">
        <f>('43'!F37/'43'!F11)*100</f>
        <v>3.4491837809373349</v>
      </c>
      <c r="G22" s="67">
        <f>('43'!G37/'43'!G11)*100</f>
        <v>3.3172783393256902</v>
      </c>
      <c r="I22" s="410"/>
    </row>
    <row r="23" spans="1:15" s="26" customFormat="1" ht="13.8" x14ac:dyDescent="0.25">
      <c r="A23" s="26" t="s">
        <v>513</v>
      </c>
      <c r="B23" s="67">
        <f>('43'!B38/'43'!B11)*100</f>
        <v>3.147310015717613</v>
      </c>
      <c r="C23" s="67">
        <f>('43'!C38/'43'!C11)*100</f>
        <v>3.1258111164670548</v>
      </c>
      <c r="D23" s="67">
        <f>('43'!D38/'43'!D11)*100</f>
        <v>2.9950850795791273</v>
      </c>
      <c r="E23" s="67">
        <f>('43'!E38/'43'!E11)*100</f>
        <v>2.9707250436617039</v>
      </c>
      <c r="F23" s="67">
        <f>('43'!F38/'43'!F11)*100</f>
        <v>2.9423380726698265</v>
      </c>
      <c r="G23" s="67">
        <f>('43'!G38/'43'!G11)*100</f>
        <v>2.9560409741537215</v>
      </c>
      <c r="I23" s="410"/>
    </row>
    <row r="24" spans="1:15" s="26" customFormat="1" ht="13.8" x14ac:dyDescent="0.25">
      <c r="A24" s="26" t="s">
        <v>841</v>
      </c>
      <c r="B24" s="67">
        <f>(('43'!B39+'43'!B40)/'43'!B11)*100</f>
        <v>18.73425871570057</v>
      </c>
      <c r="C24" s="67">
        <f>(('43'!C39+'43'!C40)/'43'!C11)*100</f>
        <v>18.754866698802328</v>
      </c>
      <c r="D24" s="67">
        <f>(('43'!D39+'43'!D40)/'43'!D11)*100</f>
        <v>18.666051562305931</v>
      </c>
      <c r="E24" s="67">
        <f>(('43'!E39+'43'!E40)/'43'!E11)*100</f>
        <v>18.666459165499472</v>
      </c>
      <c r="F24" s="67">
        <f>(('43'!F39+'43'!F40)/'43'!F11)*100</f>
        <v>18.483412322274877</v>
      </c>
      <c r="G24" s="67">
        <f>(('43'!G39+'43'!G40)/'43'!G11)*100</f>
        <v>19.610270673631369</v>
      </c>
      <c r="I24" s="410"/>
    </row>
    <row r="25" spans="1:15" s="26" customFormat="1" ht="13.8" x14ac:dyDescent="0.25">
      <c r="A25" s="26" t="s">
        <v>1564</v>
      </c>
      <c r="B25" s="67">
        <f>(('43'!B42+'43'!B43+'43'!B44)/'43'!B11)*100</f>
        <v>6.2851515897513588</v>
      </c>
      <c r="C25" s="67">
        <f>(('43'!C42+'43'!C43+'43'!C44)/'43'!C11)*100</f>
        <v>5.7955430308873153</v>
      </c>
      <c r="D25" s="67">
        <f>(('43'!D42+'43'!D43+'43'!D44)/'43'!D11)*100</f>
        <v>5.548359623130291</v>
      </c>
      <c r="E25" s="67">
        <f>(('43'!E42+'43'!E43+'43'!E44)/'43'!E11)*100</f>
        <v>5.5437395168681149</v>
      </c>
      <c r="F25" s="67">
        <f>(('43'!F42+'43'!F43+'43'!F44)/'43'!F11)*100</f>
        <v>5.4041600842548707</v>
      </c>
      <c r="G25" s="67">
        <f>(('43'!G42+'43'!G43+'43'!G44)/'43'!G11)*100</f>
        <v>5.3659860253714129</v>
      </c>
      <c r="I25" s="410"/>
    </row>
    <row r="26" spans="1:15" s="26" customFormat="1" ht="13.8" x14ac:dyDescent="0.25">
      <c r="A26" s="26" t="s">
        <v>193</v>
      </c>
      <c r="B26" s="67">
        <f>('43'!B46/'43'!B11)*100</f>
        <v>7.3948529551006503</v>
      </c>
      <c r="C26" s="67">
        <f>('43'!C46/'43'!C11)*100</f>
        <v>7.2787274277874596</v>
      </c>
      <c r="D26" s="67">
        <f>('43'!D46/'43'!D11)*100</f>
        <v>7.141716496034352</v>
      </c>
      <c r="E26" s="67">
        <f>('43'!E46/'43'!E11)*100</f>
        <v>7.2400615586796002</v>
      </c>
      <c r="F26" s="67">
        <f>('43'!F46/'43'!F11)*100</f>
        <v>7.1616640337019479</v>
      </c>
      <c r="G26" s="67">
        <f>('43'!G46/'43'!G11)*100</f>
        <v>7.1755647513737202</v>
      </c>
      <c r="I26" s="410"/>
    </row>
    <row r="27" spans="1:15" s="26" customFormat="1" ht="13.8" x14ac:dyDescent="0.25">
      <c r="A27" s="26" t="s">
        <v>396</v>
      </c>
      <c r="B27" s="67">
        <f>('43'!B47/'43'!B11)*100</f>
        <v>10.040335561573277</v>
      </c>
      <c r="C27" s="67">
        <f>('43'!C47/'43'!C11)*100</f>
        <v>9.9985168156031001</v>
      </c>
      <c r="D27" s="67">
        <f>('43'!D47/'43'!D11)*100</f>
        <v>9.7287034901258007</v>
      </c>
      <c r="E27" s="67">
        <f>('43'!E47/'43'!E11)*100</f>
        <v>9.7490965053345082</v>
      </c>
      <c r="F27" s="67">
        <f>('43'!F47/'43'!F11)*100</f>
        <v>9.6234860452869935</v>
      </c>
      <c r="G27" s="67">
        <f>('43'!G47/'43'!G11)*100</f>
        <v>9.4396580964656405</v>
      </c>
      <c r="I27" s="410"/>
    </row>
    <row r="28" spans="1:15" s="26" customFormat="1" ht="13.8" x14ac:dyDescent="0.25">
      <c r="A28" s="26" t="s">
        <v>829</v>
      </c>
      <c r="B28" s="67">
        <f>('43'!B49/'43'!B11)*100</f>
        <v>3.1719279640956692</v>
      </c>
      <c r="C28" s="67">
        <f>('43'!C49/'43'!C11)*100</f>
        <v>3.2389039267306909</v>
      </c>
      <c r="D28" s="67">
        <f>('43'!D49/'43'!D11)*100</f>
        <v>3.1459039372593556</v>
      </c>
      <c r="E28" s="67">
        <f>('43'!E49/'43'!E11)*100</f>
        <v>3.1868720928221883</v>
      </c>
      <c r="F28" s="67">
        <f>('43'!F49/'43'!F11)*100</f>
        <v>3.1003159557661926</v>
      </c>
      <c r="G28" s="67">
        <f>('43'!G49/'43'!G11)*100</f>
        <v>2.1877755918865751</v>
      </c>
      <c r="I28" s="410"/>
    </row>
    <row r="29" spans="1:15" s="26" customFormat="1" ht="13.8" x14ac:dyDescent="0.25">
      <c r="A29" s="26" t="s">
        <v>397</v>
      </c>
      <c r="B29" s="67">
        <f>(('43'!B48+'43'!B50)/'43'!B11)*100</f>
        <v>3.3101672126801374</v>
      </c>
      <c r="C29" s="67">
        <f>(('43'!C48+'43'!C50)/'43'!C11)*100</f>
        <v>3.2036782973043123</v>
      </c>
      <c r="D29" s="67">
        <f>(('43'!D48+'43'!D50)/'43'!D11)*100</f>
        <v>3.1778420482975211</v>
      </c>
      <c r="E29" s="67">
        <f>(('43'!E48+'43'!E50)/'43'!E11)*100</f>
        <v>3.1315384482371043</v>
      </c>
      <c r="F29" s="67">
        <f>(('43'!F48+'43'!F50)/'43'!F11)*100</f>
        <v>3.1036071616640339</v>
      </c>
      <c r="G29" s="67">
        <f>(('43'!G48+'43'!G50)/'43'!G11)*100</f>
        <v>2.5473170069873143</v>
      </c>
      <c r="I29" s="410"/>
    </row>
    <row r="30" spans="1:15" s="26" customFormat="1" ht="13.8" x14ac:dyDescent="0.25">
      <c r="A30" s="26" t="s">
        <v>515</v>
      </c>
      <c r="B30" s="67">
        <f>('43'!B51/'43'!B11)*100</f>
        <v>12.799439468252316</v>
      </c>
      <c r="C30" s="67">
        <f>('43'!C51/'43'!C11)*100</f>
        <v>12.631169120100855</v>
      </c>
      <c r="D30" s="67">
        <f>('43'!D51/'43'!D11)*100</f>
        <v>12.290849731187567</v>
      </c>
      <c r="E30" s="67">
        <f>('43'!E51/'43'!E11)*100</f>
        <v>12.204526983797615</v>
      </c>
      <c r="F30" s="67">
        <f>('43'!F51/'43'!F11)*100</f>
        <v>11.876316482359137</v>
      </c>
      <c r="G30" s="67">
        <f>('43'!G51/'43'!G11)*100</f>
        <v>12.261719014992199</v>
      </c>
      <c r="I30" s="410"/>
    </row>
    <row r="31" spans="1:15" s="42" customFormat="1" ht="12" customHeight="1" x14ac:dyDescent="0.2">
      <c r="B31" s="229"/>
      <c r="C31" s="229"/>
      <c r="D31" s="229"/>
      <c r="E31" s="229"/>
      <c r="F31" s="338"/>
      <c r="G31" s="338"/>
    </row>
    <row r="32" spans="1:15" s="26" customFormat="1" ht="12.75" customHeight="1" x14ac:dyDescent="0.25">
      <c r="B32" s="20"/>
      <c r="C32" s="20"/>
      <c r="D32" s="20"/>
      <c r="E32" s="20"/>
      <c r="F32" s="249"/>
      <c r="G32" s="249"/>
    </row>
    <row r="33" spans="1:8" ht="12.75" customHeight="1" x14ac:dyDescent="0.25">
      <c r="A33" s="26"/>
      <c r="B33" s="38"/>
      <c r="C33" s="38"/>
      <c r="D33" s="38"/>
      <c r="E33" s="38"/>
      <c r="F33" s="38"/>
      <c r="G33" s="251"/>
    </row>
    <row r="34" spans="1:8" ht="13.8" x14ac:dyDescent="0.25">
      <c r="A34" s="26"/>
      <c r="H34" s="149"/>
    </row>
    <row r="67" spans="1:7" s="159" customFormat="1" ht="13.8" x14ac:dyDescent="0.25">
      <c r="A67" s="1501" t="s">
        <v>1987</v>
      </c>
      <c r="B67" s="1502"/>
      <c r="C67" s="1502"/>
      <c r="D67" s="1502"/>
      <c r="E67" s="1502"/>
      <c r="F67" s="1502"/>
      <c r="G67" s="1502"/>
    </row>
  </sheetData>
  <customSheetViews>
    <customSheetView guid="{9014CDA8-C3FC-41E6-A045-DAEFC55B82B1}" showPageBreaks="1" fitToPage="1" printArea="1">
      <selection activeCell="I22" sqref="I22"/>
      <pageMargins left="0.75" right="0.75" top="1" bottom="1" header="0.5" footer="0.5"/>
      <printOptions horizontalCentered="1"/>
      <pageSetup scale="70" firstPageNumber="33" orientation="portrait" verticalDpi="300" r:id="rId1"/>
      <headerFooter alignWithMargins="0">
        <oddFooter>&amp;C&amp;P</oddFooter>
      </headerFooter>
    </customSheetView>
    <customSheetView guid="{F67F5823-51D5-4D47-B100-5B47C1E6BCB9}" showPageBreaks="1" fitToPage="1" printArea="1">
      <selection activeCell="I22" sqref="I22"/>
      <pageMargins left="0.75" right="0.75" top="1" bottom="1" header="0.5" footer="0.5"/>
      <printOptions horizontalCentered="1"/>
      <pageSetup scale="68" firstPageNumber="33" orientation="portrait" verticalDpi="300" r:id="rId2"/>
      <headerFooter alignWithMargins="0">
        <oddFooter>&amp;C&amp;P</oddFooter>
      </headerFooter>
    </customSheetView>
  </customSheetViews>
  <mergeCells count="5">
    <mergeCell ref="A67:G67"/>
    <mergeCell ref="A1:G1"/>
    <mergeCell ref="A3:G3"/>
    <mergeCell ref="A4:G4"/>
    <mergeCell ref="A5:G5"/>
  </mergeCells>
  <phoneticPr fontId="0" type="noConversion"/>
  <printOptions horizontalCentered="1"/>
  <pageMargins left="0.74803149606299202" right="0.74803149606299202" top="0.98425196850393704" bottom="0.98425196850393704" header="0.511811023622047" footer="0.511811023622047"/>
  <pageSetup scale="77" firstPageNumber="27" orientation="portrait" useFirstPageNumber="1" r:id="rId3"/>
  <headerFooter alignWithMargins="0"/>
  <drawing r:id="rId4"/>
  <legacyDrawingHF r:id="rId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19">
    <tabColor indexed="41"/>
    <pageSetUpPr fitToPage="1"/>
  </sheetPr>
  <dimension ref="A1:J41"/>
  <sheetViews>
    <sheetView zoomScaleNormal="100" workbookViewId="0">
      <selection sqref="A1:G1"/>
    </sheetView>
  </sheetViews>
  <sheetFormatPr defaultRowHeight="13.2" x14ac:dyDescent="0.25"/>
  <cols>
    <col min="1" max="1" width="10.5546875" customWidth="1"/>
    <col min="2" max="2" width="12.6640625" customWidth="1"/>
    <col min="3" max="3" width="12.6640625" bestFit="1" customWidth="1"/>
    <col min="4" max="4" width="12.6640625" customWidth="1"/>
    <col min="5" max="5" width="12.6640625" bestFit="1" customWidth="1"/>
    <col min="6" max="6" width="15.109375" bestFit="1" customWidth="1"/>
    <col min="7" max="7" width="13.5546875" customWidth="1"/>
  </cols>
  <sheetData>
    <row r="1" spans="1:10" ht="17.399999999999999" x14ac:dyDescent="0.3">
      <c r="A1" s="1451" t="s">
        <v>333</v>
      </c>
      <c r="B1" s="1451"/>
      <c r="C1" s="1451"/>
      <c r="D1" s="1451"/>
      <c r="E1" s="1451"/>
      <c r="F1" s="1451"/>
      <c r="G1" s="1451"/>
    </row>
    <row r="2" spans="1:10" ht="18" customHeight="1" x14ac:dyDescent="0.3">
      <c r="A2" s="48"/>
      <c r="B2" s="2"/>
      <c r="C2" s="2"/>
      <c r="D2" s="2"/>
      <c r="E2" s="2"/>
      <c r="F2" s="2"/>
      <c r="G2" s="2"/>
    </row>
    <row r="3" spans="1:10" ht="17.399999999999999" x14ac:dyDescent="0.3">
      <c r="A3" s="1452" t="s">
        <v>2468</v>
      </c>
      <c r="B3" s="1452"/>
      <c r="C3" s="1452"/>
      <c r="D3" s="1452"/>
      <c r="E3" s="1452"/>
      <c r="F3" s="1452"/>
      <c r="G3" s="1452"/>
    </row>
    <row r="4" spans="1:10" ht="17.399999999999999" x14ac:dyDescent="0.3">
      <c r="A4" s="1452"/>
      <c r="B4" s="1452"/>
      <c r="C4" s="1452"/>
      <c r="D4" s="1452"/>
      <c r="E4" s="1452"/>
      <c r="F4" s="1452"/>
      <c r="G4" s="1452"/>
    </row>
    <row r="5" spans="1:10" ht="12.75" customHeight="1" x14ac:dyDescent="0.3">
      <c r="A5" s="15"/>
      <c r="B5" s="15"/>
      <c r="C5" s="15"/>
      <c r="D5" s="15"/>
      <c r="E5" s="15"/>
      <c r="F5" s="1505" t="s">
        <v>771</v>
      </c>
      <c r="G5" s="1505"/>
    </row>
    <row r="6" spans="1:10" s="26" customFormat="1" ht="13.8" x14ac:dyDescent="0.25">
      <c r="A6" s="184"/>
      <c r="B6" s="1503" t="s">
        <v>318</v>
      </c>
      <c r="C6" s="1504"/>
      <c r="D6" s="1503" t="s">
        <v>1262</v>
      </c>
      <c r="E6" s="1504"/>
      <c r="F6" s="1505" t="s">
        <v>2334</v>
      </c>
      <c r="G6" s="1505"/>
    </row>
    <row r="7" spans="1:10" s="1" customFormat="1" ht="13.8" x14ac:dyDescent="0.25">
      <c r="A7" s="33" t="s">
        <v>435</v>
      </c>
      <c r="B7" s="1350" t="s">
        <v>80</v>
      </c>
      <c r="C7" s="1351" t="s">
        <v>767</v>
      </c>
      <c r="D7" s="1350" t="s">
        <v>80</v>
      </c>
      <c r="E7" s="1351" t="s">
        <v>767</v>
      </c>
      <c r="F7" s="1350" t="s">
        <v>80</v>
      </c>
      <c r="G7" s="1351" t="s">
        <v>767</v>
      </c>
    </row>
    <row r="8" spans="1:10" s="16" customFormat="1" ht="15.6" x14ac:dyDescent="0.3">
      <c r="A8" s="33" t="s">
        <v>614</v>
      </c>
      <c r="B8" s="1350" t="s">
        <v>802</v>
      </c>
      <c r="C8" s="1351" t="s">
        <v>859</v>
      </c>
      <c r="D8" s="1350" t="s">
        <v>802</v>
      </c>
      <c r="E8" s="1351" t="s">
        <v>859</v>
      </c>
      <c r="F8" s="1350" t="s">
        <v>802</v>
      </c>
      <c r="G8" s="1351" t="s">
        <v>859</v>
      </c>
      <c r="J8" s="20"/>
    </row>
    <row r="9" spans="1:10" ht="4.5" customHeight="1" thickBot="1" x14ac:dyDescent="0.3">
      <c r="A9" s="24"/>
      <c r="B9" s="1352"/>
      <c r="C9" s="1353"/>
      <c r="D9" s="1352"/>
      <c r="E9" s="1353"/>
      <c r="F9" s="1352"/>
      <c r="G9" s="1353"/>
    </row>
    <row r="10" spans="1:10" ht="4.5" customHeight="1" x14ac:dyDescent="0.25">
      <c r="B10" s="1354"/>
      <c r="C10" s="1355"/>
      <c r="D10" s="1354"/>
      <c r="E10" s="1355"/>
      <c r="F10" s="1354"/>
      <c r="G10" s="1355"/>
    </row>
    <row r="11" spans="1:10" s="26" customFormat="1" ht="13.8" x14ac:dyDescent="0.25">
      <c r="A11" s="1341">
        <v>1994</v>
      </c>
      <c r="B11" s="1356">
        <v>85.7</v>
      </c>
      <c r="C11" s="1357">
        <v>0.11682242990656011</v>
      </c>
      <c r="D11" s="1356">
        <v>86.4</v>
      </c>
      <c r="E11" s="1357">
        <v>-0.23094688221707571</v>
      </c>
      <c r="F11" s="1356">
        <v>86.8</v>
      </c>
      <c r="G11" s="1357">
        <v>-0.22988505747126853</v>
      </c>
    </row>
    <row r="12" spans="1:10" s="26" customFormat="1" ht="13.8" x14ac:dyDescent="0.25">
      <c r="A12" s="1341">
        <v>1995</v>
      </c>
      <c r="B12" s="1356">
        <v>87.6</v>
      </c>
      <c r="C12" s="1357">
        <v>2.2170361726954413</v>
      </c>
      <c r="D12" s="1356">
        <v>87.8</v>
      </c>
      <c r="E12" s="1357">
        <v>1.6203703703703498</v>
      </c>
      <c r="F12" s="1356">
        <v>88.1</v>
      </c>
      <c r="G12" s="1357">
        <v>1.4976958525345641</v>
      </c>
    </row>
    <row r="13" spans="1:10" s="26" customFormat="1" ht="13.8" x14ac:dyDescent="0.25">
      <c r="A13" s="1341">
        <v>1996</v>
      </c>
      <c r="B13" s="1356">
        <v>88.9</v>
      </c>
      <c r="C13" s="1357">
        <v>1.4840182648401923</v>
      </c>
      <c r="D13" s="1356">
        <v>89.4</v>
      </c>
      <c r="E13" s="1357">
        <v>1.822323462414599</v>
      </c>
      <c r="F13" s="1356">
        <v>89.7</v>
      </c>
      <c r="G13" s="1357">
        <v>1.8161180476730987</v>
      </c>
    </row>
    <row r="14" spans="1:10" s="26" customFormat="1" ht="13.8" x14ac:dyDescent="0.25">
      <c r="A14" s="1341">
        <v>1997</v>
      </c>
      <c r="B14" s="1356">
        <v>90.4</v>
      </c>
      <c r="C14" s="1357">
        <v>1.6872890888638858</v>
      </c>
      <c r="D14" s="1356">
        <v>90.5</v>
      </c>
      <c r="E14" s="1357">
        <v>1.230425055928408</v>
      </c>
      <c r="F14" s="1356">
        <v>90.8</v>
      </c>
      <c r="G14" s="1357">
        <v>1.2263099219620877</v>
      </c>
    </row>
    <row r="15" spans="1:10" s="26" customFormat="1" ht="13.8" x14ac:dyDescent="0.25">
      <c r="A15" s="1341">
        <v>1998</v>
      </c>
      <c r="B15" s="1356">
        <v>91.3</v>
      </c>
      <c r="C15" s="1357">
        <v>0.99557522123892017</v>
      </c>
      <c r="D15" s="1356">
        <v>90.1</v>
      </c>
      <c r="E15" s="1357">
        <v>-0.44198895027625085</v>
      </c>
      <c r="F15" s="1356">
        <v>90.7</v>
      </c>
      <c r="G15" s="1357">
        <v>-0.11013215859030367</v>
      </c>
    </row>
    <row r="16" spans="1:10" s="26" customFormat="1" ht="13.8" x14ac:dyDescent="0.25">
      <c r="A16" s="1341">
        <v>1999</v>
      </c>
      <c r="B16" s="1356">
        <v>92.9</v>
      </c>
      <c r="C16" s="1357">
        <v>1.7524644030668224</v>
      </c>
      <c r="D16" s="1356">
        <v>91.2</v>
      </c>
      <c r="E16" s="1357">
        <v>1.2208657047724891</v>
      </c>
      <c r="F16" s="1356">
        <v>91.7</v>
      </c>
      <c r="G16" s="1357">
        <v>1.1025358324145529</v>
      </c>
    </row>
    <row r="17" spans="1:8" s="26" customFormat="1" ht="13.8" x14ac:dyDescent="0.25">
      <c r="A17" s="1341">
        <v>2000</v>
      </c>
      <c r="B17" s="1356">
        <v>95.4</v>
      </c>
      <c r="C17" s="1357">
        <v>2.6910656620021456</v>
      </c>
      <c r="D17" s="1356">
        <v>94.9</v>
      </c>
      <c r="E17" s="1357">
        <v>4.0570175438596534</v>
      </c>
      <c r="F17" s="1356">
        <v>95.1</v>
      </c>
      <c r="G17" s="1357">
        <v>3.7077426390403456</v>
      </c>
    </row>
    <row r="18" spans="1:8" s="26" customFormat="1" ht="13.8" x14ac:dyDescent="0.25">
      <c r="A18" s="1341">
        <v>2001</v>
      </c>
      <c r="B18" s="1356">
        <v>97.8</v>
      </c>
      <c r="C18" s="1357">
        <v>2.515723270440251</v>
      </c>
      <c r="D18" s="1356">
        <v>97.4</v>
      </c>
      <c r="E18" s="1357">
        <v>2.6343519494204326</v>
      </c>
      <c r="F18" s="1356">
        <v>97.5</v>
      </c>
      <c r="G18" s="1357">
        <v>2.5236593059936974</v>
      </c>
    </row>
    <row r="19" spans="1:8" s="26" customFormat="1" ht="13.8" x14ac:dyDescent="0.25">
      <c r="A19" s="1341">
        <v>2002</v>
      </c>
      <c r="B19" s="1356">
        <v>100</v>
      </c>
      <c r="C19" s="1357">
        <v>2.249488752556239</v>
      </c>
      <c r="D19" s="1356">
        <v>100</v>
      </c>
      <c r="E19" s="1357">
        <v>2.6694045174537884</v>
      </c>
      <c r="F19" s="1356">
        <v>100</v>
      </c>
      <c r="G19" s="1357">
        <v>2.564102564102555</v>
      </c>
      <c r="H19" s="26" t="s">
        <v>1164</v>
      </c>
    </row>
    <row r="20" spans="1:8" s="26" customFormat="1" ht="13.8" x14ac:dyDescent="0.25">
      <c r="A20" s="1341">
        <v>2003</v>
      </c>
      <c r="B20" s="1356">
        <v>102.8</v>
      </c>
      <c r="C20" s="1357">
        <v>2.8000000000000025</v>
      </c>
      <c r="D20" s="1356">
        <v>103.5</v>
      </c>
      <c r="E20" s="1357">
        <v>3.499999999999992</v>
      </c>
      <c r="F20" s="1356">
        <v>103.2</v>
      </c>
      <c r="G20" s="1357">
        <v>3.2000000000000028</v>
      </c>
    </row>
    <row r="21" spans="1:8" s="26" customFormat="1" ht="13.8" x14ac:dyDescent="0.25">
      <c r="A21" s="1341">
        <v>2004</v>
      </c>
      <c r="B21" s="1356">
        <v>104.7</v>
      </c>
      <c r="C21" s="1357">
        <v>1.8482490272373697</v>
      </c>
      <c r="D21" s="1356">
        <v>105.8</v>
      </c>
      <c r="E21" s="1357">
        <v>2.2222222222222143</v>
      </c>
      <c r="F21" s="1356">
        <v>105.4</v>
      </c>
      <c r="G21" s="1357">
        <v>2.1317829457364379</v>
      </c>
    </row>
    <row r="22" spans="1:8" ht="13.8" x14ac:dyDescent="0.25">
      <c r="A22" s="1341">
        <v>2005</v>
      </c>
      <c r="B22" s="1356">
        <v>107</v>
      </c>
      <c r="C22" s="1357">
        <v>2.1967526265520565</v>
      </c>
      <c r="D22" s="1356">
        <v>109.1</v>
      </c>
      <c r="E22" s="1357">
        <v>3.1190926275992403</v>
      </c>
      <c r="F22" s="1356">
        <v>108.5</v>
      </c>
      <c r="G22" s="1357">
        <v>2.9411764705882248</v>
      </c>
    </row>
    <row r="23" spans="1:8" s="32" customFormat="1" ht="13.8" x14ac:dyDescent="0.25">
      <c r="A23" s="1341">
        <v>2006</v>
      </c>
      <c r="B23" s="1356">
        <v>109.1</v>
      </c>
      <c r="C23" s="1357">
        <v>1.9626168224299079</v>
      </c>
      <c r="D23" s="1356">
        <v>111.6</v>
      </c>
      <c r="E23" s="1357">
        <v>2.2914757103574601</v>
      </c>
      <c r="F23" s="1356">
        <v>111</v>
      </c>
      <c r="G23" s="1357">
        <v>2.3041474654377891</v>
      </c>
    </row>
    <row r="24" spans="1:8" s="32" customFormat="1" ht="13.8" x14ac:dyDescent="0.25">
      <c r="A24" s="1341">
        <v>2007</v>
      </c>
      <c r="B24" s="1356">
        <v>111.5</v>
      </c>
      <c r="C24" s="1357">
        <v>2.1998166819431786</v>
      </c>
      <c r="D24" s="1356">
        <v>113.6</v>
      </c>
      <c r="E24" s="1357">
        <v>1.7921146953405076</v>
      </c>
      <c r="F24" s="1356">
        <v>113.2</v>
      </c>
      <c r="G24" s="1357">
        <v>1.9819819819819839</v>
      </c>
    </row>
    <row r="25" spans="1:8" s="26" customFormat="1" ht="13.8" x14ac:dyDescent="0.25">
      <c r="A25" s="1341">
        <v>2008</v>
      </c>
      <c r="B25" s="1356">
        <v>114.1</v>
      </c>
      <c r="C25" s="1357">
        <v>2.3318385650224149</v>
      </c>
      <c r="D25" s="1356">
        <v>117.5</v>
      </c>
      <c r="E25" s="1357">
        <v>3.4330985915492995</v>
      </c>
      <c r="F25" s="1356">
        <v>116.9</v>
      </c>
      <c r="G25" s="1357">
        <v>3.2685512367491176</v>
      </c>
    </row>
    <row r="26" spans="1:8" ht="13.8" x14ac:dyDescent="0.25">
      <c r="A26" s="1341">
        <v>2009</v>
      </c>
      <c r="B26" s="1356">
        <v>114.4</v>
      </c>
      <c r="C26" s="1357">
        <v>0.26292725679228912</v>
      </c>
      <c r="D26" s="1356">
        <v>117.3</v>
      </c>
      <c r="E26" s="1357">
        <v>-0.17021276595744483</v>
      </c>
      <c r="F26" s="1356">
        <v>117.1</v>
      </c>
      <c r="G26" s="1357">
        <v>0.17108639863130382</v>
      </c>
    </row>
    <row r="27" spans="1:8" ht="15" customHeight="1" x14ac:dyDescent="0.25">
      <c r="A27" s="1341">
        <v>2010</v>
      </c>
      <c r="B27" s="1356">
        <v>116.5</v>
      </c>
      <c r="C27" s="1357">
        <v>1.8356643356643332</v>
      </c>
      <c r="D27" s="1356">
        <v>119.5</v>
      </c>
      <c r="E27" s="1357">
        <v>1.8755328218243772</v>
      </c>
      <c r="F27" s="1356">
        <v>119.2</v>
      </c>
      <c r="G27" s="1357">
        <v>1.7933390264731175</v>
      </c>
    </row>
    <row r="28" spans="1:8" ht="14.25" customHeight="1" x14ac:dyDescent="0.25">
      <c r="A28" s="1341">
        <v>2011</v>
      </c>
      <c r="B28" s="1356">
        <v>119.9</v>
      </c>
      <c r="C28" s="1357">
        <v>2.9184549356223277</v>
      </c>
      <c r="D28" s="1356">
        <v>123</v>
      </c>
      <c r="E28" s="1357">
        <v>2.9288702928870203</v>
      </c>
      <c r="F28" s="1356">
        <v>122.4</v>
      </c>
      <c r="G28" s="1357">
        <v>2.6845637583892579</v>
      </c>
    </row>
    <row r="29" spans="1:8" ht="14.25" customHeight="1" x14ac:dyDescent="0.25">
      <c r="A29" s="1341">
        <v>2012</v>
      </c>
      <c r="B29" s="1356">
        <v>121.7</v>
      </c>
      <c r="C29" s="1357">
        <v>1.5012510425354453</v>
      </c>
      <c r="D29" s="1356">
        <v>125.5</v>
      </c>
      <c r="E29" s="1357">
        <v>2.0325203252032464</v>
      </c>
      <c r="F29" s="1356">
        <v>124.7</v>
      </c>
      <c r="G29" s="1357">
        <v>1.8790849673202548</v>
      </c>
    </row>
    <row r="30" spans="1:8" ht="14.25" customHeight="1" x14ac:dyDescent="0.25">
      <c r="A30" s="1341">
        <v>2013</v>
      </c>
      <c r="B30" s="1356">
        <v>122.8</v>
      </c>
      <c r="C30" s="1357">
        <v>0.90386195562859317</v>
      </c>
      <c r="D30" s="1356">
        <v>128</v>
      </c>
      <c r="E30" s="1357">
        <v>1.9920318725099584</v>
      </c>
      <c r="F30" s="1356">
        <v>127.2</v>
      </c>
      <c r="G30" s="1357">
        <v>2.0048115477145245</v>
      </c>
    </row>
    <row r="31" spans="1:8" ht="14.25" customHeight="1" x14ac:dyDescent="0.25">
      <c r="A31" s="1341">
        <v>2014</v>
      </c>
      <c r="B31" s="1356">
        <v>125.2</v>
      </c>
      <c r="C31" s="1357">
        <v>1.9543973941368087</v>
      </c>
      <c r="D31" s="1356">
        <v>130.1</v>
      </c>
      <c r="E31" s="1357">
        <v>1.6406249999999956</v>
      </c>
      <c r="F31" s="1356">
        <v>129.30000000000001</v>
      </c>
      <c r="G31" s="1357">
        <v>1.6509433962264231</v>
      </c>
    </row>
    <row r="32" spans="1:8" ht="14.25" customHeight="1" x14ac:dyDescent="0.25">
      <c r="A32" s="1341">
        <v>2015</v>
      </c>
      <c r="B32" s="1356">
        <v>126.6</v>
      </c>
      <c r="C32" s="1357">
        <v>1.1182108626198062</v>
      </c>
      <c r="D32" s="1356">
        <v>129.30000000000001</v>
      </c>
      <c r="E32" s="1357">
        <v>-0.61491160645655851</v>
      </c>
      <c r="F32" s="1356">
        <v>128.80000000000001</v>
      </c>
      <c r="G32" s="1357">
        <v>-0.3866976024748614</v>
      </c>
    </row>
    <row r="33" spans="1:7" ht="14.25" customHeight="1" x14ac:dyDescent="0.25">
      <c r="A33" s="1341">
        <v>2016</v>
      </c>
      <c r="B33" s="1356">
        <v>128.4</v>
      </c>
      <c r="C33" s="1357">
        <v>1.4218009478673022</v>
      </c>
      <c r="D33" s="1356">
        <v>130.80000000000001</v>
      </c>
      <c r="E33" s="1357">
        <v>1.1600928074245953</v>
      </c>
      <c r="F33" s="1356">
        <v>130.30000000000001</v>
      </c>
      <c r="G33" s="1357">
        <v>1.1645962732919291</v>
      </c>
    </row>
    <row r="34" spans="1:7" ht="14.25" customHeight="1" x14ac:dyDescent="0.25">
      <c r="A34" s="1341">
        <v>2017</v>
      </c>
      <c r="B34" s="1356">
        <v>130.4</v>
      </c>
      <c r="C34" s="1357">
        <v>1.5576323987538832</v>
      </c>
      <c r="D34" s="1356">
        <v>133.19999999999999</v>
      </c>
      <c r="E34" s="1357">
        <v>1.8348623853210899</v>
      </c>
      <c r="F34" s="1356">
        <v>132.5</v>
      </c>
      <c r="G34" s="1357">
        <v>1.6884113584036742</v>
      </c>
    </row>
    <row r="35" spans="1:7" ht="14.25" customHeight="1" x14ac:dyDescent="0.25">
      <c r="A35" s="1341">
        <v>2018</v>
      </c>
      <c r="B35" s="1356">
        <v>133.4</v>
      </c>
      <c r="C35" s="1357">
        <v>2.3006134969325132</v>
      </c>
      <c r="D35" s="1356">
        <v>136.30000000000001</v>
      </c>
      <c r="E35" s="1357">
        <v>2.3273273273273443</v>
      </c>
      <c r="F35" s="1356">
        <v>135.69999999999999</v>
      </c>
      <c r="G35" s="1357">
        <v>2.4150943396226365</v>
      </c>
    </row>
    <row r="36" spans="1:7" ht="14.25" customHeight="1" x14ac:dyDescent="0.25">
      <c r="A36" s="1341">
        <v>2019</v>
      </c>
      <c r="B36" s="1356">
        <v>136</v>
      </c>
      <c r="C36" s="1357">
        <f>(B36/B35-1)*100</f>
        <v>1.9490254872563728</v>
      </c>
      <c r="D36" s="1356">
        <v>137.9</v>
      </c>
      <c r="E36" s="1357">
        <f>(D36/D35-1)*100</f>
        <v>1.1738811445341168</v>
      </c>
      <c r="F36" s="1356">
        <v>137.19999999999999</v>
      </c>
      <c r="G36" s="1357">
        <f>(F36/F35-1)*100</f>
        <v>1.1053795136330091</v>
      </c>
    </row>
    <row r="37" spans="1:7" ht="14.25" customHeight="1" x14ac:dyDescent="0.25">
      <c r="A37" s="1177">
        <v>2020</v>
      </c>
      <c r="B37" s="1356">
        <v>137</v>
      </c>
      <c r="C37" s="1357">
        <f>(B37/B36-1)*100</f>
        <v>0.73529411764705621</v>
      </c>
      <c r="D37" s="1356">
        <v>137.9</v>
      </c>
      <c r="E37" s="1357">
        <f>(D37/D36-1)*100</f>
        <v>0</v>
      </c>
      <c r="F37" s="1356">
        <v>137.4</v>
      </c>
      <c r="G37" s="1357">
        <f>(F37/F36-1)*100</f>
        <v>0.14577259475219151</v>
      </c>
    </row>
    <row r="38" spans="1:7" ht="12.75" customHeight="1" x14ac:dyDescent="0.25"/>
    <row r="40" spans="1:7" ht="29.25" customHeight="1" x14ac:dyDescent="0.25">
      <c r="A40" s="1473" t="s">
        <v>2189</v>
      </c>
      <c r="B40" s="1473"/>
      <c r="C40" s="1473"/>
      <c r="D40" s="1473"/>
      <c r="E40" s="1473"/>
      <c r="F40" s="1473"/>
      <c r="G40" s="1473"/>
    </row>
    <row r="41" spans="1:7" ht="13.8" x14ac:dyDescent="0.25">
      <c r="A41" s="26"/>
    </row>
  </sheetData>
  <customSheetViews>
    <customSheetView guid="{9014CDA8-C3FC-41E6-A045-DAEFC55B82B1}" showPageBreaks="1" fitToPage="1" printArea="1">
      <selection activeCell="A4" sqref="A4:G4"/>
      <pageMargins left="0.75" right="0.75" top="1" bottom="1" header="0.5" footer="0.5"/>
      <printOptions horizontalCentered="1"/>
      <pageSetup scale="88" firstPageNumber="33" orientation="portrait" verticalDpi="300" r:id="rId1"/>
      <headerFooter alignWithMargins="0">
        <oddFooter>&amp;C&amp;P</oddFooter>
      </headerFooter>
    </customSheetView>
    <customSheetView guid="{F67F5823-51D5-4D47-B100-5B47C1E6BCB9}" showPageBreaks="1" fitToPage="1" printArea="1">
      <selection activeCell="C38" sqref="C38"/>
      <pageMargins left="0.75" right="0.75" top="1" bottom="1" header="0.5" footer="0.5"/>
      <printOptions horizontalCentered="1"/>
      <pageSetup scale="86" firstPageNumber="33" orientation="portrait" verticalDpi="300" r:id="rId2"/>
      <headerFooter alignWithMargins="0">
        <oddFooter>&amp;C&amp;P</oddFooter>
      </headerFooter>
    </customSheetView>
  </customSheetViews>
  <mergeCells count="8">
    <mergeCell ref="A40:G40"/>
    <mergeCell ref="B6:C6"/>
    <mergeCell ref="D6:E6"/>
    <mergeCell ref="A1:G1"/>
    <mergeCell ref="A3:G3"/>
    <mergeCell ref="A4:G4"/>
    <mergeCell ref="F6:G6"/>
    <mergeCell ref="F5:G5"/>
  </mergeCells>
  <phoneticPr fontId="0" type="noConversion"/>
  <hyperlinks>
    <hyperlink ref="A40:G40" r:id="rId3" display="Source: Statistics Canada. Table 18-10-0005-01 Consumer Price Index, annual average, not seasonally adjusted" xr:uid="{00000000-0004-0000-2700-000000000000}"/>
  </hyperlinks>
  <printOptions horizontalCentered="1"/>
  <pageMargins left="0.74803149606299202" right="0.74803149606299202" top="0.98425196850393704" bottom="0.98425196850393704" header="0.511811023622047" footer="0.511811023622047"/>
  <pageSetup firstPageNumber="27" orientation="portrait" useFirstPageNumber="1" r:id="rId4"/>
  <headerFooter alignWithMargins="0"/>
  <legacyDrawingHF r:id="rId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72">
    <tabColor indexed="41"/>
    <pageSetUpPr fitToPage="1"/>
  </sheetPr>
  <dimension ref="A1:N55"/>
  <sheetViews>
    <sheetView zoomScaleNormal="100" workbookViewId="0">
      <selection sqref="A1:L1"/>
    </sheetView>
  </sheetViews>
  <sheetFormatPr defaultRowHeight="13.2" x14ac:dyDescent="0.25"/>
  <cols>
    <col min="1" max="1" width="11" customWidth="1"/>
    <col min="2" max="2" width="9.6640625" customWidth="1"/>
    <col min="3" max="3" width="12" customWidth="1"/>
    <col min="4" max="4" width="0.6640625" customWidth="1"/>
    <col min="5" max="5" width="11.6640625" customWidth="1"/>
    <col min="6" max="6" width="12" customWidth="1"/>
    <col min="7" max="7" width="0.6640625" customWidth="1"/>
    <col min="8" max="8" width="9.6640625" customWidth="1"/>
    <col min="9" max="9" width="12" customWidth="1"/>
    <col min="10" max="10" width="0.6640625" customWidth="1"/>
    <col min="11" max="11" width="10.5546875" customWidth="1"/>
    <col min="12" max="12" width="12" customWidth="1"/>
  </cols>
  <sheetData>
    <row r="1" spans="1:12" ht="17.399999999999999" x14ac:dyDescent="0.3">
      <c r="A1" s="1451" t="s">
        <v>466</v>
      </c>
      <c r="B1" s="1451"/>
      <c r="C1" s="1451"/>
      <c r="D1" s="1451"/>
      <c r="E1" s="1451"/>
      <c r="F1" s="1451"/>
      <c r="G1" s="1451"/>
      <c r="H1" s="1451"/>
      <c r="I1" s="1451"/>
      <c r="J1" s="1451"/>
      <c r="K1" s="1451"/>
      <c r="L1" s="1451"/>
    </row>
    <row r="2" spans="1:12" ht="17.399999999999999" x14ac:dyDescent="0.3">
      <c r="A2" s="48"/>
      <c r="B2" s="2"/>
      <c r="C2" s="2"/>
      <c r="D2" s="2"/>
      <c r="E2" s="2"/>
      <c r="F2" s="2"/>
      <c r="G2" s="2"/>
      <c r="H2" s="2"/>
      <c r="I2" s="2"/>
      <c r="J2" s="2"/>
      <c r="K2" s="2"/>
      <c r="L2" s="2"/>
    </row>
    <row r="3" spans="1:12" ht="17.399999999999999" x14ac:dyDescent="0.3">
      <c r="A3" s="1452" t="s">
        <v>2469</v>
      </c>
      <c r="B3" s="1452"/>
      <c r="C3" s="1452"/>
      <c r="D3" s="1452"/>
      <c r="E3" s="1452"/>
      <c r="F3" s="1452"/>
      <c r="G3" s="1452"/>
      <c r="H3" s="1452"/>
      <c r="I3" s="1452"/>
      <c r="J3" s="1452"/>
      <c r="K3" s="1452"/>
      <c r="L3" s="1452"/>
    </row>
    <row r="4" spans="1:12" ht="17.399999999999999" x14ac:dyDescent="0.3">
      <c r="A4" s="1452" t="s">
        <v>602</v>
      </c>
      <c r="B4" s="1452"/>
      <c r="C4" s="1452"/>
      <c r="D4" s="1452"/>
      <c r="E4" s="1452"/>
      <c r="F4" s="1452"/>
      <c r="G4" s="1452"/>
      <c r="H4" s="1452"/>
      <c r="I4" s="1452"/>
      <c r="J4" s="1452"/>
      <c r="K4" s="1452"/>
      <c r="L4" s="1452"/>
    </row>
    <row r="5" spans="1:12" ht="17.399999999999999" x14ac:dyDescent="0.3">
      <c r="A5" s="1452" t="s">
        <v>440</v>
      </c>
      <c r="B5" s="1452"/>
      <c r="C5" s="1452"/>
      <c r="D5" s="1452"/>
      <c r="E5" s="1452"/>
      <c r="F5" s="1452"/>
      <c r="G5" s="1452"/>
      <c r="H5" s="1452"/>
      <c r="I5" s="1452"/>
      <c r="J5" s="1452"/>
      <c r="K5" s="1452"/>
      <c r="L5" s="1452"/>
    </row>
    <row r="7" spans="1:12" s="16" customFormat="1" ht="12.75" customHeight="1" x14ac:dyDescent="0.3">
      <c r="B7" s="37"/>
      <c r="C7" s="37"/>
      <c r="D7" s="37"/>
      <c r="E7" s="37"/>
      <c r="F7" s="37"/>
      <c r="G7" s="37"/>
      <c r="H7" s="37"/>
      <c r="I7" s="37"/>
      <c r="J7" s="37"/>
      <c r="K7" s="37"/>
      <c r="L7" s="37"/>
    </row>
    <row r="8" spans="1:12" s="16" customFormat="1" ht="16.8" x14ac:dyDescent="0.3">
      <c r="A8" s="33" t="s">
        <v>435</v>
      </c>
      <c r="B8" s="1505" t="s">
        <v>1096</v>
      </c>
      <c r="C8" s="1505"/>
      <c r="D8" s="33"/>
      <c r="E8" s="1505" t="s">
        <v>842</v>
      </c>
      <c r="F8" s="1505"/>
      <c r="G8" s="33"/>
      <c r="H8" s="1505" t="s">
        <v>737</v>
      </c>
      <c r="I8" s="1505"/>
      <c r="J8" s="33"/>
      <c r="K8" s="1505" t="s">
        <v>1098</v>
      </c>
      <c r="L8" s="1505"/>
    </row>
    <row r="9" spans="1:12" s="33" customFormat="1" ht="17.25" customHeight="1" x14ac:dyDescent="0.25">
      <c r="A9" s="33" t="s">
        <v>614</v>
      </c>
      <c r="B9" s="33" t="s">
        <v>20</v>
      </c>
      <c r="C9" s="33" t="s">
        <v>859</v>
      </c>
      <c r="E9" s="33" t="s">
        <v>20</v>
      </c>
      <c r="F9" s="33" t="s">
        <v>859</v>
      </c>
      <c r="H9" s="33" t="s">
        <v>20</v>
      </c>
      <c r="I9" s="33" t="s">
        <v>859</v>
      </c>
      <c r="K9" s="33" t="s">
        <v>20</v>
      </c>
      <c r="L9" s="33" t="s">
        <v>859</v>
      </c>
    </row>
    <row r="10" spans="1:12" ht="4.5" customHeight="1" thickBot="1" x14ac:dyDescent="0.3">
      <c r="A10" s="17"/>
      <c r="B10" s="18"/>
      <c r="C10" s="18"/>
      <c r="D10" s="69"/>
      <c r="E10" s="18"/>
      <c r="F10" s="18"/>
      <c r="G10" s="69"/>
      <c r="H10" s="18"/>
      <c r="I10" s="18"/>
      <c r="J10" s="69"/>
      <c r="K10" s="18"/>
      <c r="L10" s="18"/>
    </row>
    <row r="11" spans="1:12" ht="4.5" customHeight="1" x14ac:dyDescent="0.25">
      <c r="A11" s="2"/>
      <c r="B11" s="14"/>
      <c r="C11" s="14"/>
      <c r="D11" s="14"/>
      <c r="E11" s="14"/>
      <c r="F11" s="14"/>
      <c r="G11" s="14"/>
      <c r="H11" s="14"/>
      <c r="I11" s="14"/>
      <c r="J11" s="14"/>
      <c r="K11" s="14"/>
      <c r="L11" s="14"/>
    </row>
    <row r="12" spans="1:12" s="20" customFormat="1" ht="13.8" x14ac:dyDescent="0.25">
      <c r="A12" s="20">
        <v>2006</v>
      </c>
      <c r="B12" s="133">
        <v>110</v>
      </c>
      <c r="C12" s="198">
        <v>3.1894934333958735</v>
      </c>
      <c r="D12" s="133"/>
      <c r="E12" s="133">
        <v>116.2</v>
      </c>
      <c r="F12" s="198">
        <v>2.1987686895338587</v>
      </c>
      <c r="G12" s="133"/>
      <c r="H12" s="133">
        <v>100</v>
      </c>
      <c r="I12" s="198">
        <v>0.10010010010008674</v>
      </c>
      <c r="J12" s="133"/>
      <c r="K12" s="133">
        <v>117.9</v>
      </c>
      <c r="L12" s="198">
        <v>3.0594405594405627</v>
      </c>
    </row>
    <row r="13" spans="1:12" s="20" customFormat="1" ht="13.8" x14ac:dyDescent="0.25">
      <c r="A13" s="20">
        <v>2007</v>
      </c>
      <c r="B13" s="133">
        <v>113.7</v>
      </c>
      <c r="C13" s="198">
        <v>3.3636363636363686</v>
      </c>
      <c r="D13" s="133"/>
      <c r="E13" s="133">
        <v>119.5</v>
      </c>
      <c r="F13" s="198">
        <v>2.839931153184172</v>
      </c>
      <c r="G13" s="133"/>
      <c r="H13" s="133">
        <v>100.1</v>
      </c>
      <c r="I13" s="198">
        <v>9.9999999999988987E-2</v>
      </c>
      <c r="J13" s="133"/>
      <c r="K13" s="133">
        <v>118.8</v>
      </c>
      <c r="L13" s="198">
        <v>0.76335877862594437</v>
      </c>
    </row>
    <row r="14" spans="1:12" s="20" customFormat="1" ht="13.8" x14ac:dyDescent="0.25">
      <c r="A14" s="20">
        <v>2008</v>
      </c>
      <c r="B14" s="133">
        <v>118.1</v>
      </c>
      <c r="C14" s="198">
        <v>3.8698328935795834</v>
      </c>
      <c r="D14" s="133"/>
      <c r="E14" s="133">
        <v>129</v>
      </c>
      <c r="F14" s="198">
        <v>7.9497907949790836</v>
      </c>
      <c r="G14" s="133"/>
      <c r="H14" s="133">
        <v>98.4</v>
      </c>
      <c r="I14" s="198">
        <v>-1.6983016983016852</v>
      </c>
      <c r="J14" s="133"/>
      <c r="K14" s="133">
        <v>121.3</v>
      </c>
      <c r="L14" s="198">
        <v>2.1043771043770976</v>
      </c>
    </row>
    <row r="15" spans="1:12" s="20" customFormat="1" ht="13.8" x14ac:dyDescent="0.25">
      <c r="A15" s="20">
        <v>2009</v>
      </c>
      <c r="B15" s="133">
        <v>124.6</v>
      </c>
      <c r="C15" s="198">
        <v>5.5038103302286201</v>
      </c>
      <c r="D15" s="133"/>
      <c r="E15" s="133">
        <v>123.8</v>
      </c>
      <c r="F15" s="198">
        <v>-4.0310077519379872</v>
      </c>
      <c r="G15" s="133"/>
      <c r="H15" s="133">
        <v>98.5</v>
      </c>
      <c r="I15" s="198">
        <v>0.10162601626015899</v>
      </c>
      <c r="J15" s="133"/>
      <c r="K15" s="133">
        <v>113.4</v>
      </c>
      <c r="L15" s="198">
        <v>-6.5127782357790487</v>
      </c>
    </row>
    <row r="16" spans="1:12" s="20" customFormat="1" ht="13.8" x14ac:dyDescent="0.25">
      <c r="A16" s="20">
        <v>2010</v>
      </c>
      <c r="B16" s="133">
        <v>126.4</v>
      </c>
      <c r="C16" s="198">
        <v>1.4446227929374</v>
      </c>
      <c r="D16" s="133"/>
      <c r="E16" s="133">
        <v>125.9</v>
      </c>
      <c r="F16" s="198">
        <v>1.696284329563813</v>
      </c>
      <c r="G16" s="133"/>
      <c r="H16" s="133">
        <v>98.7</v>
      </c>
      <c r="I16" s="198">
        <v>0.20304568527920175</v>
      </c>
      <c r="J16" s="133"/>
      <c r="K16" s="133">
        <v>117.5</v>
      </c>
      <c r="L16" s="198">
        <v>3.6155202821869459</v>
      </c>
    </row>
    <row r="17" spans="1:14" s="20" customFormat="1" ht="13.8" x14ac:dyDescent="0.25">
      <c r="A17" s="20">
        <v>2011</v>
      </c>
      <c r="B17" s="133">
        <v>132</v>
      </c>
      <c r="C17" s="198">
        <v>4.4303797468354444</v>
      </c>
      <c r="D17" s="133"/>
      <c r="E17" s="133">
        <v>128.9</v>
      </c>
      <c r="F17" s="198">
        <v>2.3828435266084247</v>
      </c>
      <c r="G17" s="133"/>
      <c r="H17" s="133">
        <v>97.6</v>
      </c>
      <c r="I17" s="198">
        <v>-1.1144883485309065</v>
      </c>
      <c r="J17" s="133"/>
      <c r="K17" s="133">
        <v>125</v>
      </c>
      <c r="L17" s="198">
        <v>6.3829787234042534</v>
      </c>
    </row>
    <row r="18" spans="1:14" s="20" customFormat="1" ht="13.8" x14ac:dyDescent="0.25">
      <c r="A18" s="574">
        <v>2012</v>
      </c>
      <c r="B18" s="133">
        <v>137.4</v>
      </c>
      <c r="C18" s="198">
        <v>4.0909090909091006</v>
      </c>
      <c r="D18" s="291"/>
      <c r="E18" s="133">
        <v>129.9</v>
      </c>
      <c r="F18" s="198">
        <v>0.77579519006982789</v>
      </c>
      <c r="G18" s="291"/>
      <c r="H18" s="133">
        <v>99.4</v>
      </c>
      <c r="I18" s="198">
        <v>1.8442622950819887</v>
      </c>
      <c r="J18" s="291"/>
      <c r="K18" s="133">
        <v>127.7</v>
      </c>
      <c r="L18" s="198">
        <v>2.1600000000000064</v>
      </c>
    </row>
    <row r="19" spans="1:14" s="20" customFormat="1" ht="13.8" x14ac:dyDescent="0.25">
      <c r="A19" s="626">
        <v>2013</v>
      </c>
      <c r="B19" s="133">
        <v>138.80000000000001</v>
      </c>
      <c r="C19" s="198">
        <v>1.0189228529839944</v>
      </c>
      <c r="D19" s="291"/>
      <c r="E19" s="133">
        <v>133</v>
      </c>
      <c r="F19" s="198">
        <v>2.3864511162432489</v>
      </c>
      <c r="G19" s="291"/>
      <c r="H19" s="133">
        <v>104.6</v>
      </c>
      <c r="I19" s="198">
        <v>5.2313883299798691</v>
      </c>
      <c r="J19" s="291"/>
      <c r="K19" s="133">
        <v>130.80000000000001</v>
      </c>
      <c r="L19" s="198">
        <v>2.4275646045418986</v>
      </c>
    </row>
    <row r="20" spans="1:14" s="126" customFormat="1" ht="13.8" x14ac:dyDescent="0.25">
      <c r="A20" s="661">
        <v>2014</v>
      </c>
      <c r="B20" s="133">
        <v>140.80000000000001</v>
      </c>
      <c r="C20" s="198">
        <v>1.4409221902017322</v>
      </c>
      <c r="D20" s="291"/>
      <c r="E20" s="133">
        <v>135.19999999999999</v>
      </c>
      <c r="F20" s="198">
        <v>1.6541353383458635</v>
      </c>
      <c r="G20" s="291"/>
      <c r="H20" s="133">
        <v>104.6</v>
      </c>
      <c r="I20" s="198">
        <v>0</v>
      </c>
      <c r="J20" s="291"/>
      <c r="K20" s="133">
        <v>132.9</v>
      </c>
      <c r="L20" s="198">
        <v>1.6055045871559592</v>
      </c>
    </row>
    <row r="21" spans="1:14" ht="13.8" x14ac:dyDescent="0.25">
      <c r="A21" s="735">
        <v>2015</v>
      </c>
      <c r="B21" s="133">
        <v>146.4</v>
      </c>
      <c r="C21" s="198">
        <v>3.9772727272727293</v>
      </c>
      <c r="D21" s="291"/>
      <c r="E21" s="133">
        <v>131.80000000000001</v>
      </c>
      <c r="F21" s="198">
        <v>-2.5147928994082691</v>
      </c>
      <c r="G21" s="291"/>
      <c r="H21" s="133">
        <v>103.3</v>
      </c>
      <c r="I21" s="198">
        <v>-1.24282982791587</v>
      </c>
      <c r="J21" s="291"/>
      <c r="K21" s="133">
        <v>125.3</v>
      </c>
      <c r="L21" s="198">
        <v>-5.7185854025583183</v>
      </c>
    </row>
    <row r="22" spans="1:14" ht="13.8" x14ac:dyDescent="0.25">
      <c r="A22" s="815">
        <v>2016</v>
      </c>
      <c r="B22" s="133">
        <v>150</v>
      </c>
      <c r="C22" s="198">
        <v>2.4590163934426146</v>
      </c>
      <c r="D22" s="291"/>
      <c r="E22" s="133">
        <v>131.4</v>
      </c>
      <c r="F22" s="198">
        <v>-0.30349013657056112</v>
      </c>
      <c r="G22" s="291"/>
      <c r="H22" s="133">
        <v>101.5</v>
      </c>
      <c r="I22" s="198">
        <v>-1.742497579864466</v>
      </c>
      <c r="J22" s="291"/>
      <c r="K22" s="133">
        <v>126.3</v>
      </c>
      <c r="L22" s="198">
        <v>0.79808459696728562</v>
      </c>
    </row>
    <row r="23" spans="1:14" ht="13.8" x14ac:dyDescent="0.25">
      <c r="A23" s="902">
        <v>2017</v>
      </c>
      <c r="B23" s="133">
        <v>146.80000000000001</v>
      </c>
      <c r="C23" s="198">
        <v>-2.1333333333333204</v>
      </c>
      <c r="D23" s="291"/>
      <c r="E23" s="133">
        <v>133.80000000000001</v>
      </c>
      <c r="F23" s="198">
        <v>1.8264840182648401</v>
      </c>
      <c r="G23" s="291"/>
      <c r="H23" s="133">
        <v>101.7</v>
      </c>
      <c r="I23" s="198">
        <v>0.19704433497538254</v>
      </c>
      <c r="J23" s="291"/>
      <c r="K23" s="133">
        <v>132.19999999999999</v>
      </c>
      <c r="L23" s="198">
        <v>4.6714172604908955</v>
      </c>
    </row>
    <row r="24" spans="1:14" ht="13.8" x14ac:dyDescent="0.25">
      <c r="A24" s="992">
        <v>2018</v>
      </c>
      <c r="B24" s="133">
        <v>147.6</v>
      </c>
      <c r="C24" s="198">
        <v>0.54495912806538094</v>
      </c>
      <c r="D24" s="291"/>
      <c r="E24" s="133">
        <v>138.19999999999999</v>
      </c>
      <c r="F24" s="198">
        <v>3.2884902840059516</v>
      </c>
      <c r="G24" s="291"/>
      <c r="H24" s="133">
        <v>102.6</v>
      </c>
      <c r="I24" s="198">
        <v>0.88495575221239076</v>
      </c>
      <c r="J24" s="291"/>
      <c r="K24" s="133">
        <v>138.6</v>
      </c>
      <c r="L24" s="198">
        <v>4.8411497730711073</v>
      </c>
    </row>
    <row r="25" spans="1:14" ht="13.8" x14ac:dyDescent="0.25">
      <c r="A25" s="1089">
        <v>2019</v>
      </c>
      <c r="B25" s="133">
        <v>152.9</v>
      </c>
      <c r="C25" s="198">
        <v>3.5907859078590842</v>
      </c>
      <c r="D25" s="291"/>
      <c r="E25" s="133">
        <v>139</v>
      </c>
      <c r="F25" s="198">
        <v>0.57887120115776014</v>
      </c>
      <c r="G25" s="291"/>
      <c r="H25" s="133">
        <v>102.5</v>
      </c>
      <c r="I25" s="198">
        <v>-9.7465886939562818E-2</v>
      </c>
      <c r="J25" s="291"/>
      <c r="K25" s="133">
        <v>139.30000000000001</v>
      </c>
      <c r="L25" s="198">
        <v>0.5050505050505194</v>
      </c>
    </row>
    <row r="26" spans="1:14" ht="13.8" x14ac:dyDescent="0.25">
      <c r="A26" s="1177">
        <v>2020</v>
      </c>
      <c r="B26" s="133">
        <v>159.1</v>
      </c>
      <c r="C26" s="198">
        <f>(B26/B25-1)*100</f>
        <v>4.0549378678875092</v>
      </c>
      <c r="D26" s="291"/>
      <c r="E26" s="133">
        <v>137.80000000000001</v>
      </c>
      <c r="F26" s="198">
        <f>(E26/E25-1)*100</f>
        <v>-0.86330935251798246</v>
      </c>
      <c r="G26" s="291"/>
      <c r="H26" s="133">
        <v>100</v>
      </c>
      <c r="I26" s="198">
        <f>(H26/H25-1)*100</f>
        <v>-2.4390243902439046</v>
      </c>
      <c r="J26" s="291"/>
      <c r="K26" s="133">
        <v>137.1</v>
      </c>
      <c r="L26" s="198">
        <f>(K26/K25-1)*100</f>
        <v>-1.5793251974156597</v>
      </c>
      <c r="M26" s="172"/>
      <c r="N26" s="198"/>
    </row>
    <row r="29" spans="1:14" ht="13.8" x14ac:dyDescent="0.25">
      <c r="A29" s="33" t="s">
        <v>435</v>
      </c>
      <c r="B29" s="1505" t="s">
        <v>1099</v>
      </c>
      <c r="C29" s="1505"/>
      <c r="D29" s="33"/>
      <c r="E29" s="1505" t="s">
        <v>1101</v>
      </c>
      <c r="F29" s="1505"/>
      <c r="G29" s="33"/>
      <c r="H29" s="1505" t="s">
        <v>2335</v>
      </c>
      <c r="I29" s="1505"/>
      <c r="J29" s="33"/>
      <c r="K29" s="1505"/>
      <c r="L29" s="1505"/>
    </row>
    <row r="30" spans="1:14" ht="16.5" customHeight="1" x14ac:dyDescent="0.25">
      <c r="B30" s="1505" t="s">
        <v>1100</v>
      </c>
      <c r="C30" s="1505"/>
      <c r="D30" s="33"/>
      <c r="E30" s="1505" t="s">
        <v>1102</v>
      </c>
      <c r="F30" s="1505"/>
      <c r="G30" s="33"/>
      <c r="H30" s="1505" t="s">
        <v>2336</v>
      </c>
      <c r="I30" s="1505"/>
      <c r="J30" s="33"/>
      <c r="K30" s="1505" t="s">
        <v>738</v>
      </c>
      <c r="L30" s="1505"/>
    </row>
    <row r="31" spans="1:14" ht="13.8" x14ac:dyDescent="0.25">
      <c r="A31" s="33" t="s">
        <v>614</v>
      </c>
      <c r="B31" s="33" t="s">
        <v>20</v>
      </c>
      <c r="C31" s="33" t="s">
        <v>859</v>
      </c>
      <c r="D31" s="33"/>
      <c r="E31" s="33" t="s">
        <v>20</v>
      </c>
      <c r="F31" s="33" t="s">
        <v>859</v>
      </c>
      <c r="G31" s="33"/>
      <c r="H31" s="33" t="s">
        <v>20</v>
      </c>
      <c r="I31" s="33" t="s">
        <v>859</v>
      </c>
      <c r="J31" s="33"/>
      <c r="K31" s="33" t="s">
        <v>20</v>
      </c>
      <c r="L31" s="33" t="s">
        <v>859</v>
      </c>
    </row>
    <row r="32" spans="1:14" ht="3.75" customHeight="1" thickBot="1" x14ac:dyDescent="0.3">
      <c r="A32" s="17"/>
      <c r="B32" s="18"/>
      <c r="C32" s="18"/>
      <c r="D32" s="69"/>
      <c r="E32" s="18"/>
      <c r="F32" s="18"/>
      <c r="G32" s="69"/>
      <c r="H32" s="18"/>
      <c r="I32" s="18"/>
      <c r="J32" s="69"/>
      <c r="K32" s="18"/>
      <c r="L32" s="18"/>
    </row>
    <row r="33" spans="1:12" ht="3.75" customHeight="1" x14ac:dyDescent="0.25">
      <c r="A33" s="2"/>
    </row>
    <row r="34" spans="1:12" ht="13.8" x14ac:dyDescent="0.25">
      <c r="A34" s="1341">
        <v>2006</v>
      </c>
      <c r="B34" s="133">
        <v>103.7</v>
      </c>
      <c r="C34" s="198">
        <v>0.87548638132295409</v>
      </c>
      <c r="D34" s="158"/>
      <c r="E34" s="133">
        <v>102.6</v>
      </c>
      <c r="F34" s="198">
        <v>1.383399209486158</v>
      </c>
      <c r="G34" s="158"/>
      <c r="H34" s="133">
        <v>132.4</v>
      </c>
      <c r="I34" s="198">
        <v>3.2761310452418257</v>
      </c>
      <c r="J34" s="158"/>
      <c r="K34" s="133">
        <v>146.6</v>
      </c>
      <c r="L34" s="198">
        <v>4.8640915593705092</v>
      </c>
    </row>
    <row r="35" spans="1:12" ht="13.8" x14ac:dyDescent="0.25">
      <c r="A35" s="1341">
        <v>2007</v>
      </c>
      <c r="B35" s="133">
        <v>104.6</v>
      </c>
      <c r="C35" s="198">
        <v>0.86788813886209404</v>
      </c>
      <c r="D35" s="158"/>
      <c r="E35" s="133">
        <v>103.6</v>
      </c>
      <c r="F35" s="198">
        <v>0.974658869395717</v>
      </c>
      <c r="G35" s="158"/>
      <c r="H35" s="133">
        <v>135.5</v>
      </c>
      <c r="I35" s="198">
        <v>2.3413897280966767</v>
      </c>
      <c r="J35" s="158"/>
      <c r="K35" s="133">
        <v>150.6</v>
      </c>
      <c r="L35" s="198">
        <v>2.7285129604365688</v>
      </c>
    </row>
    <row r="36" spans="1:12" ht="13.8" x14ac:dyDescent="0.25">
      <c r="A36" s="1341">
        <v>2008</v>
      </c>
      <c r="B36" s="133">
        <v>106.4</v>
      </c>
      <c r="C36" s="198">
        <v>1.7208413001912115</v>
      </c>
      <c r="D36" s="158"/>
      <c r="E36" s="133">
        <v>103.5</v>
      </c>
      <c r="F36" s="198">
        <v>-9.6525096525090781E-2</v>
      </c>
      <c r="G36" s="158"/>
      <c r="H36" s="133">
        <v>139.1</v>
      </c>
      <c r="I36" s="198">
        <v>2.6568265682656689</v>
      </c>
      <c r="J36" s="158"/>
      <c r="K36" s="133">
        <v>176</v>
      </c>
      <c r="L36" s="198">
        <v>16.865869853917669</v>
      </c>
    </row>
    <row r="37" spans="1:12" ht="13.8" x14ac:dyDescent="0.25">
      <c r="A37" s="1341">
        <v>2009</v>
      </c>
      <c r="B37" s="133">
        <v>113.2</v>
      </c>
      <c r="C37" s="198">
        <v>6.3909774436090139</v>
      </c>
      <c r="D37" s="158"/>
      <c r="E37" s="133">
        <v>104.4</v>
      </c>
      <c r="F37" s="198">
        <v>0.86956521739129933</v>
      </c>
      <c r="G37" s="158"/>
      <c r="H37" s="133">
        <v>147.1</v>
      </c>
      <c r="I37" s="198">
        <v>5.7512580877066899</v>
      </c>
      <c r="J37" s="158"/>
      <c r="K37" s="133">
        <v>147.69999999999999</v>
      </c>
      <c r="L37" s="198">
        <v>-16.079545454545464</v>
      </c>
    </row>
    <row r="38" spans="1:12" ht="13.8" x14ac:dyDescent="0.25">
      <c r="A38" s="1341">
        <v>2010</v>
      </c>
      <c r="B38" s="133">
        <v>113.3</v>
      </c>
      <c r="C38" s="198">
        <v>8.8339222614841617E-2</v>
      </c>
      <c r="D38" s="158"/>
      <c r="E38" s="133">
        <v>106.4</v>
      </c>
      <c r="F38" s="198">
        <v>1.9157088122605304</v>
      </c>
      <c r="G38" s="158"/>
      <c r="H38" s="133">
        <v>150.80000000000001</v>
      </c>
      <c r="I38" s="198">
        <v>2.5152957171991952</v>
      </c>
      <c r="J38" s="158"/>
      <c r="K38" s="133">
        <v>159.69999999999999</v>
      </c>
      <c r="L38" s="198">
        <v>8.1245768449559996</v>
      </c>
    </row>
    <row r="39" spans="1:12" ht="13.8" x14ac:dyDescent="0.25">
      <c r="A39" s="1341">
        <v>2011</v>
      </c>
      <c r="B39" s="133">
        <v>114.7</v>
      </c>
      <c r="C39" s="198">
        <v>1.2356575463371655</v>
      </c>
      <c r="D39" s="125"/>
      <c r="E39" s="133">
        <v>107</v>
      </c>
      <c r="F39" s="198">
        <v>0.5639097744360777</v>
      </c>
      <c r="G39" s="125"/>
      <c r="H39" s="133">
        <v>157.9</v>
      </c>
      <c r="I39" s="198">
        <v>4.7082228116710922</v>
      </c>
      <c r="J39" s="125"/>
      <c r="K39" s="133">
        <v>179.4</v>
      </c>
      <c r="L39" s="198">
        <v>12.335629304946782</v>
      </c>
    </row>
    <row r="40" spans="1:12" ht="13.8" x14ac:dyDescent="0.25">
      <c r="A40" s="1341">
        <v>2012</v>
      </c>
      <c r="B40" s="133">
        <v>117.2</v>
      </c>
      <c r="C40" s="198">
        <v>2.1795989537924942</v>
      </c>
      <c r="D40" s="125"/>
      <c r="E40" s="133">
        <v>106.9</v>
      </c>
      <c r="F40" s="198">
        <v>-9.3457943925223663E-2</v>
      </c>
      <c r="G40" s="125"/>
      <c r="H40" s="133">
        <v>163.1</v>
      </c>
      <c r="I40" s="198">
        <v>3.2932235592146863</v>
      </c>
      <c r="J40" s="125"/>
      <c r="K40" s="133">
        <v>185.2</v>
      </c>
      <c r="L40" s="198">
        <v>3.2329988851727887</v>
      </c>
    </row>
    <row r="41" spans="1:12" ht="13.8" x14ac:dyDescent="0.25">
      <c r="A41" s="1341">
        <v>2013</v>
      </c>
      <c r="B41" s="133">
        <v>116.3</v>
      </c>
      <c r="C41" s="198">
        <v>-0.76791808873720724</v>
      </c>
      <c r="D41" s="125"/>
      <c r="E41" s="133">
        <v>107.5</v>
      </c>
      <c r="F41" s="198">
        <v>0.56127221702524377</v>
      </c>
      <c r="G41" s="125"/>
      <c r="H41" s="133">
        <v>168.3</v>
      </c>
      <c r="I41" s="198">
        <v>3.1882280809319541</v>
      </c>
      <c r="J41" s="125"/>
      <c r="K41" s="133">
        <v>193.4</v>
      </c>
      <c r="L41" s="198">
        <v>4.4276457883369424</v>
      </c>
    </row>
    <row r="42" spans="1:12" ht="13.8" x14ac:dyDescent="0.25">
      <c r="A42" s="1341">
        <v>2014</v>
      </c>
      <c r="B42" s="133">
        <v>116.5</v>
      </c>
      <c r="C42" s="198">
        <v>0.17196904557179593</v>
      </c>
      <c r="D42" s="125"/>
      <c r="E42" s="133">
        <v>110.8</v>
      </c>
      <c r="F42" s="198">
        <v>3.0697674418604715</v>
      </c>
      <c r="G42" s="125"/>
      <c r="H42" s="133">
        <v>174.5</v>
      </c>
      <c r="I42" s="198">
        <v>3.6838978015448554</v>
      </c>
      <c r="J42" s="125"/>
      <c r="K42" s="133">
        <v>197.9</v>
      </c>
      <c r="L42" s="198">
        <v>2.3267838676318542</v>
      </c>
    </row>
    <row r="43" spans="1:12" ht="13.8" x14ac:dyDescent="0.25">
      <c r="A43" s="1341">
        <v>2015</v>
      </c>
      <c r="B43" s="133">
        <v>118.1</v>
      </c>
      <c r="C43" s="198">
        <v>1.3733905579399019</v>
      </c>
      <c r="D43" s="125"/>
      <c r="E43" s="133">
        <v>111.3</v>
      </c>
      <c r="F43" s="198">
        <v>0.4512635379061436</v>
      </c>
      <c r="G43" s="125"/>
      <c r="H43" s="133">
        <v>182.4</v>
      </c>
      <c r="I43" s="198">
        <v>4.5272206303724971</v>
      </c>
      <c r="J43" s="125"/>
      <c r="K43" s="133">
        <v>167.3</v>
      </c>
      <c r="L43" s="198">
        <v>-15.462354724608385</v>
      </c>
    </row>
    <row r="44" spans="1:12" ht="13.8" x14ac:dyDescent="0.25">
      <c r="A44" s="1341">
        <v>2016</v>
      </c>
      <c r="B44" s="133">
        <v>120.8</v>
      </c>
      <c r="C44" s="198">
        <v>2.2861981371718798</v>
      </c>
      <c r="D44" s="125"/>
      <c r="E44" s="133">
        <v>112.6</v>
      </c>
      <c r="F44" s="198">
        <v>1.1680143755615324</v>
      </c>
      <c r="G44" s="125"/>
      <c r="H44" s="133">
        <v>188.1</v>
      </c>
      <c r="I44" s="198">
        <v>3.125</v>
      </c>
      <c r="J44" s="125"/>
      <c r="K44" s="133">
        <v>157.80000000000001</v>
      </c>
      <c r="L44" s="198">
        <v>-5.6784219964136291</v>
      </c>
    </row>
    <row r="45" spans="1:12" ht="13.8" x14ac:dyDescent="0.25">
      <c r="A45" s="1341">
        <v>2017</v>
      </c>
      <c r="B45" s="133">
        <v>123.7</v>
      </c>
      <c r="C45" s="198">
        <v>2.4006622516556275</v>
      </c>
      <c r="D45" s="125"/>
      <c r="E45" s="133">
        <v>117.5</v>
      </c>
      <c r="F45" s="198">
        <v>4.3516873889875685</v>
      </c>
      <c r="G45" s="125"/>
      <c r="H45" s="133">
        <v>193.4</v>
      </c>
      <c r="I45" s="198">
        <v>2.8176501860712522</v>
      </c>
      <c r="J45" s="125"/>
      <c r="K45" s="133">
        <v>169.3</v>
      </c>
      <c r="L45" s="198">
        <v>7.2877059569074865</v>
      </c>
    </row>
    <row r="46" spans="1:12" ht="13.8" x14ac:dyDescent="0.25">
      <c r="A46" s="1341">
        <v>2018</v>
      </c>
      <c r="B46" s="133">
        <v>125.5</v>
      </c>
      <c r="C46" s="198">
        <v>1.4551333872271588</v>
      </c>
      <c r="D46" s="125"/>
      <c r="E46" s="133">
        <v>119.7</v>
      </c>
      <c r="F46" s="198">
        <v>1.8723404255319265</v>
      </c>
      <c r="G46" s="125"/>
      <c r="H46" s="133">
        <v>199.3</v>
      </c>
      <c r="I46" s="198">
        <v>3.0506721820062088</v>
      </c>
      <c r="J46" s="125"/>
      <c r="K46" s="133">
        <v>186.3</v>
      </c>
      <c r="L46" s="198">
        <v>10.04134672179562</v>
      </c>
    </row>
    <row r="47" spans="1:12" ht="13.8" x14ac:dyDescent="0.25">
      <c r="A47" s="1341">
        <v>2019</v>
      </c>
      <c r="B47" s="133">
        <v>127</v>
      </c>
      <c r="C47" s="198">
        <f>(B47/B46-1)*100</f>
        <v>1.195219123505975</v>
      </c>
      <c r="D47" s="125"/>
      <c r="E47" s="133">
        <v>122.3</v>
      </c>
      <c r="F47" s="198">
        <f>(E47/E46-1)*100</f>
        <v>2.172096908939003</v>
      </c>
      <c r="G47" s="125"/>
      <c r="H47" s="133">
        <v>202.2</v>
      </c>
      <c r="I47" s="198">
        <f>(H47/H46-1)*100</f>
        <v>1.4550928248870942</v>
      </c>
      <c r="J47" s="125"/>
      <c r="K47" s="133">
        <v>179.2</v>
      </c>
      <c r="L47" s="198">
        <f>(K47/K46-1)*100</f>
        <v>-3.811057434245857</v>
      </c>
    </row>
    <row r="48" spans="1:12" ht="13.8" x14ac:dyDescent="0.25">
      <c r="A48" s="1177">
        <v>2020</v>
      </c>
      <c r="B48" s="133">
        <v>130.30000000000001</v>
      </c>
      <c r="C48" s="198">
        <f>(B48/B47-1)*100</f>
        <v>2.5984251968504068</v>
      </c>
      <c r="D48" s="125"/>
      <c r="E48" s="133">
        <v>121</v>
      </c>
      <c r="F48" s="198">
        <f>(E48/E47-1)*100</f>
        <v>-1.0629599345870822</v>
      </c>
      <c r="G48" s="125"/>
      <c r="H48" s="133">
        <v>202.8</v>
      </c>
      <c r="I48" s="198">
        <f>(H48/H47-1)*100</f>
        <v>0.29673590504453173</v>
      </c>
      <c r="J48" s="125"/>
      <c r="K48" s="133">
        <v>153.69999999999999</v>
      </c>
      <c r="L48" s="198">
        <f>(K48/K47-1)*100</f>
        <v>-14.229910714285721</v>
      </c>
    </row>
    <row r="51" spans="1:12" ht="13.8" x14ac:dyDescent="0.25">
      <c r="A51" s="26" t="s">
        <v>1189</v>
      </c>
    </row>
    <row r="52" spans="1:12" ht="12.75" customHeight="1" x14ac:dyDescent="0.25">
      <c r="A52" s="26"/>
    </row>
    <row r="53" spans="1:12" ht="26.25" customHeight="1" x14ac:dyDescent="0.25">
      <c r="A53" s="1463" t="s">
        <v>1683</v>
      </c>
      <c r="B53" s="1463"/>
      <c r="C53" s="1463"/>
      <c r="D53" s="1463"/>
      <c r="E53" s="1463"/>
      <c r="F53" s="1463"/>
      <c r="G53" s="1463"/>
      <c r="H53" s="1463"/>
      <c r="I53" s="1463"/>
      <c r="J53" s="1463"/>
      <c r="K53" s="1463"/>
      <c r="L53" s="1463"/>
    </row>
    <row r="54" spans="1:12" ht="12.75" customHeight="1" x14ac:dyDescent="0.25">
      <c r="A54" s="26"/>
    </row>
    <row r="55" spans="1:12" ht="27.75" customHeight="1" x14ac:dyDescent="0.25">
      <c r="A55" s="1473" t="s">
        <v>2189</v>
      </c>
      <c r="B55" s="1473"/>
      <c r="C55" s="1473"/>
      <c r="D55" s="1473"/>
      <c r="E55" s="1473"/>
      <c r="F55" s="1473"/>
      <c r="G55" s="1473"/>
      <c r="H55" s="1473"/>
      <c r="I55" s="1473"/>
      <c r="J55" s="1473"/>
      <c r="K55" s="1473"/>
      <c r="L55" s="1473"/>
    </row>
  </sheetData>
  <customSheetViews>
    <customSheetView guid="{9014CDA8-C3FC-41E6-A045-DAEFC55B82B1}" showPageBreaks="1" fitToPage="1" printArea="1">
      <selection sqref="A1:L1"/>
      <pageMargins left="0.75" right="0.75" top="1" bottom="1" header="0.5" footer="0.5"/>
      <printOptions horizontalCentered="1"/>
      <pageSetup scale="87" firstPageNumber="67" orientation="portrait" horizontalDpi="4294967293" verticalDpi="300" r:id="rId1"/>
      <headerFooter alignWithMargins="0">
        <oddFooter>&amp;C&amp;P</oddFooter>
      </headerFooter>
    </customSheetView>
    <customSheetView guid="{F67F5823-51D5-4D47-B100-5B47C1E6BCB9}" showPageBreaks="1" fitToPage="1" printArea="1" topLeftCell="A7">
      <selection activeCell="C26" sqref="C26"/>
      <pageMargins left="0.75" right="0.75" top="1" bottom="1" header="0.5" footer="0.5"/>
      <printOptions horizontalCentered="1"/>
      <pageSetup scale="87" firstPageNumber="67" orientation="portrait" horizontalDpi="4294967293" verticalDpi="300" r:id="rId2"/>
      <headerFooter alignWithMargins="0">
        <oddFooter>&amp;C&amp;P</oddFooter>
      </headerFooter>
    </customSheetView>
  </customSheetViews>
  <mergeCells count="18">
    <mergeCell ref="H30:I30"/>
    <mergeCell ref="E29:F29"/>
    <mergeCell ref="A55:L55"/>
    <mergeCell ref="A5:L5"/>
    <mergeCell ref="K30:L30"/>
    <mergeCell ref="B30:C30"/>
    <mergeCell ref="E30:F30"/>
    <mergeCell ref="A53:L53"/>
    <mergeCell ref="A1:L1"/>
    <mergeCell ref="A3:L3"/>
    <mergeCell ref="A4:L4"/>
    <mergeCell ref="K29:L29"/>
    <mergeCell ref="B8:C8"/>
    <mergeCell ref="E8:F8"/>
    <mergeCell ref="H8:I8"/>
    <mergeCell ref="K8:L8"/>
    <mergeCell ref="B29:C29"/>
    <mergeCell ref="H29:I29"/>
  </mergeCells>
  <phoneticPr fontId="0" type="noConversion"/>
  <hyperlinks>
    <hyperlink ref="A55:G55" r:id="rId3" display="Source: Statistics Canada. Table 18-10-0005-01 Consumer Price Index, annual average, not seasonally adjusted" xr:uid="{00000000-0004-0000-2800-000000000000}"/>
  </hyperlinks>
  <printOptions horizontalCentered="1"/>
  <pageMargins left="0.74803149606299202" right="0.74803149606299202" top="0.98425196850393704" bottom="0.98425196850393704" header="0.511811023622047" footer="0.511811023622047"/>
  <pageSetup scale="88" firstPageNumber="27" orientation="portrait" useFirstPageNumber="1" r:id="rId4"/>
  <headerFooter alignWithMargins="0"/>
  <legacyDrawingHF r:id="rId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73">
    <tabColor indexed="41"/>
    <pageSetUpPr fitToPage="1"/>
  </sheetPr>
  <dimension ref="A1:L55"/>
  <sheetViews>
    <sheetView zoomScaleNormal="100" workbookViewId="0">
      <selection sqref="A1:L1"/>
    </sheetView>
  </sheetViews>
  <sheetFormatPr defaultRowHeight="13.2" x14ac:dyDescent="0.25"/>
  <cols>
    <col min="1" max="1" width="10.88671875" customWidth="1"/>
    <col min="2" max="2" width="9.6640625" customWidth="1"/>
    <col min="3" max="3" width="12" customWidth="1"/>
    <col min="4" max="4" width="0.6640625" customWidth="1"/>
    <col min="5" max="5" width="11.6640625" customWidth="1"/>
    <col min="6" max="6" width="12" customWidth="1"/>
    <col min="7" max="7" width="0.6640625" customWidth="1"/>
    <col min="8" max="8" width="9.6640625" customWidth="1"/>
    <col min="9" max="9" width="12.109375" customWidth="1"/>
    <col min="10" max="10" width="0.6640625" customWidth="1"/>
    <col min="11" max="11" width="10.5546875" customWidth="1"/>
    <col min="12" max="12" width="12.109375" customWidth="1"/>
  </cols>
  <sheetData>
    <row r="1" spans="1:12" ht="17.399999999999999" x14ac:dyDescent="0.3">
      <c r="A1" s="1451" t="s">
        <v>483</v>
      </c>
      <c r="B1" s="1451"/>
      <c r="C1" s="1451"/>
      <c r="D1" s="1451"/>
      <c r="E1" s="1451"/>
      <c r="F1" s="1451"/>
      <c r="G1" s="1451"/>
      <c r="H1" s="1451"/>
      <c r="I1" s="1451"/>
      <c r="J1" s="1451"/>
      <c r="K1" s="1451"/>
      <c r="L1" s="1451"/>
    </row>
    <row r="2" spans="1:12" ht="17.399999999999999" x14ac:dyDescent="0.3">
      <c r="A2" s="48"/>
      <c r="B2" s="2"/>
      <c r="C2" s="2"/>
      <c r="D2" s="2"/>
      <c r="E2" s="2"/>
      <c r="F2" s="2"/>
      <c r="G2" s="2"/>
      <c r="H2" s="2"/>
      <c r="I2" s="2"/>
      <c r="J2" s="2"/>
      <c r="K2" s="2"/>
      <c r="L2" s="2"/>
    </row>
    <row r="3" spans="1:12" ht="17.399999999999999" x14ac:dyDescent="0.3">
      <c r="A3" s="1452" t="s">
        <v>2469</v>
      </c>
      <c r="B3" s="1452"/>
      <c r="C3" s="1452"/>
      <c r="D3" s="1452"/>
      <c r="E3" s="1452"/>
      <c r="F3" s="1452"/>
      <c r="G3" s="1452"/>
      <c r="H3" s="1452"/>
      <c r="I3" s="1452"/>
      <c r="J3" s="1452"/>
      <c r="K3" s="1452"/>
      <c r="L3" s="1452"/>
    </row>
    <row r="4" spans="1:12" ht="17.399999999999999" x14ac:dyDescent="0.3">
      <c r="A4" s="1452" t="s">
        <v>602</v>
      </c>
      <c r="B4" s="1452"/>
      <c r="C4" s="1452"/>
      <c r="D4" s="1452"/>
      <c r="E4" s="1452"/>
      <c r="F4" s="1452"/>
      <c r="G4" s="1452"/>
      <c r="H4" s="1452"/>
      <c r="I4" s="1452"/>
      <c r="J4" s="1452"/>
      <c r="K4" s="1452"/>
      <c r="L4" s="1452"/>
    </row>
    <row r="5" spans="1:12" ht="17.399999999999999" x14ac:dyDescent="0.3">
      <c r="A5" s="1452" t="s">
        <v>318</v>
      </c>
      <c r="B5" s="1452"/>
      <c r="C5" s="1452"/>
      <c r="D5" s="1452"/>
      <c r="E5" s="1452"/>
      <c r="F5" s="1452"/>
      <c r="G5" s="1452"/>
      <c r="H5" s="1452"/>
      <c r="I5" s="1452"/>
      <c r="J5" s="1452"/>
      <c r="K5" s="1452"/>
      <c r="L5" s="1452"/>
    </row>
    <row r="6" spans="1:12" ht="12.75" customHeight="1" x14ac:dyDescent="0.3">
      <c r="A6" s="15"/>
      <c r="B6" s="15"/>
      <c r="C6" s="15"/>
      <c r="D6" s="15"/>
      <c r="E6" s="15"/>
      <c r="F6" s="15"/>
      <c r="G6" s="15"/>
      <c r="H6" s="15"/>
      <c r="I6" s="15"/>
      <c r="J6" s="15"/>
      <c r="K6" s="15"/>
      <c r="L6" s="15"/>
    </row>
    <row r="7" spans="1:12" s="16" customFormat="1" ht="12.75" customHeight="1" x14ac:dyDescent="0.3">
      <c r="B7" s="37"/>
      <c r="C7" s="37"/>
      <c r="D7" s="37"/>
      <c r="E7" s="37"/>
      <c r="F7" s="37"/>
      <c r="G7" s="37"/>
      <c r="H7" s="37"/>
      <c r="I7" s="37"/>
      <c r="J7" s="37"/>
      <c r="K7" s="37"/>
      <c r="L7" s="37"/>
    </row>
    <row r="8" spans="1:12" s="16" customFormat="1" ht="16.8" x14ac:dyDescent="0.3">
      <c r="A8" s="33" t="s">
        <v>435</v>
      </c>
      <c r="B8" s="1505" t="s">
        <v>1096</v>
      </c>
      <c r="C8" s="1505"/>
      <c r="D8" s="33"/>
      <c r="E8" s="1505" t="s">
        <v>1097</v>
      </c>
      <c r="F8" s="1505"/>
      <c r="G8" s="33"/>
      <c r="H8" s="1505" t="s">
        <v>737</v>
      </c>
      <c r="I8" s="1505"/>
      <c r="J8" s="33"/>
      <c r="K8" s="1505" t="s">
        <v>1098</v>
      </c>
      <c r="L8" s="1505"/>
    </row>
    <row r="9" spans="1:12" s="33" customFormat="1" ht="17.25" customHeight="1" x14ac:dyDescent="0.25">
      <c r="A9" s="33" t="s">
        <v>614</v>
      </c>
      <c r="B9" s="33" t="s">
        <v>20</v>
      </c>
      <c r="C9" s="33" t="s">
        <v>859</v>
      </c>
      <c r="E9" s="33" t="s">
        <v>20</v>
      </c>
      <c r="F9" s="33" t="s">
        <v>859</v>
      </c>
      <c r="H9" s="33" t="s">
        <v>20</v>
      </c>
      <c r="I9" s="33" t="s">
        <v>859</v>
      </c>
      <c r="K9" s="33" t="s">
        <v>20</v>
      </c>
      <c r="L9" s="33" t="s">
        <v>859</v>
      </c>
    </row>
    <row r="10" spans="1:12" ht="4.5" customHeight="1" thickBot="1" x14ac:dyDescent="0.3">
      <c r="A10" s="17"/>
      <c r="B10" s="18"/>
      <c r="C10" s="18"/>
      <c r="D10" s="69"/>
      <c r="E10" s="18"/>
      <c r="F10" s="18"/>
      <c r="G10" s="69"/>
      <c r="H10" s="18"/>
      <c r="I10" s="18"/>
      <c r="J10" s="69"/>
      <c r="K10" s="18"/>
      <c r="L10" s="18"/>
    </row>
    <row r="11" spans="1:12" ht="4.5" customHeight="1" x14ac:dyDescent="0.25">
      <c r="A11" s="2"/>
      <c r="B11" s="14"/>
      <c r="C11" s="14"/>
      <c r="D11" s="14"/>
      <c r="E11" s="14"/>
      <c r="F11" s="14"/>
      <c r="G11" s="14"/>
      <c r="H11" s="14"/>
      <c r="I11" s="14"/>
      <c r="J11" s="14"/>
      <c r="K11" s="14"/>
      <c r="L11" s="14"/>
    </row>
    <row r="12" spans="1:12" s="20" customFormat="1" ht="13.8" x14ac:dyDescent="0.25">
      <c r="A12" s="1341">
        <v>2006</v>
      </c>
      <c r="B12" s="133">
        <v>108.9</v>
      </c>
      <c r="C12" s="198">
        <v>2.3496240601503793</v>
      </c>
      <c r="D12" s="133"/>
      <c r="E12" s="133">
        <v>113.1</v>
      </c>
      <c r="F12" s="198">
        <v>3.5714285714285587</v>
      </c>
      <c r="G12" s="133"/>
      <c r="H12" s="133">
        <v>95.8</v>
      </c>
      <c r="I12" s="198">
        <v>-1.8442622950819665</v>
      </c>
      <c r="J12" s="133"/>
      <c r="K12" s="67">
        <v>115.2</v>
      </c>
      <c r="L12" s="198">
        <v>2.8571428571428692</v>
      </c>
    </row>
    <row r="13" spans="1:12" s="20" customFormat="1" ht="13.8" x14ac:dyDescent="0.25">
      <c r="A13" s="1341">
        <v>2007</v>
      </c>
      <c r="B13" s="133">
        <v>111.8</v>
      </c>
      <c r="C13" s="198">
        <v>2.6629935720844822</v>
      </c>
      <c r="D13" s="133"/>
      <c r="E13" s="133">
        <v>116.9</v>
      </c>
      <c r="F13" s="198">
        <v>3.3598585322723418</v>
      </c>
      <c r="G13" s="133"/>
      <c r="H13" s="133">
        <v>95.7</v>
      </c>
      <c r="I13" s="198">
        <v>-0.10438413361169019</v>
      </c>
      <c r="J13" s="133"/>
      <c r="K13" s="67">
        <v>117.1</v>
      </c>
      <c r="L13" s="198">
        <v>1.649305555555558</v>
      </c>
    </row>
    <row r="14" spans="1:12" s="20" customFormat="1" ht="13.8" x14ac:dyDescent="0.25">
      <c r="A14" s="1341">
        <v>2008</v>
      </c>
      <c r="B14" s="133">
        <v>115.7</v>
      </c>
      <c r="C14" s="198">
        <v>3.488372093023262</v>
      </c>
      <c r="D14" s="133"/>
      <c r="E14" s="133">
        <v>122</v>
      </c>
      <c r="F14" s="198">
        <v>4.3627031650983694</v>
      </c>
      <c r="G14" s="133"/>
      <c r="H14" s="133">
        <v>93.8</v>
      </c>
      <c r="I14" s="198">
        <v>-1.9853709508881989</v>
      </c>
      <c r="J14" s="133"/>
      <c r="K14" s="67">
        <v>119.5</v>
      </c>
      <c r="L14" s="198">
        <v>2.0495303159692613</v>
      </c>
    </row>
    <row r="15" spans="1:12" s="20" customFormat="1" ht="13.8" x14ac:dyDescent="0.25">
      <c r="A15" s="1341">
        <v>2009</v>
      </c>
      <c r="B15" s="133">
        <v>121.4</v>
      </c>
      <c r="C15" s="198">
        <v>4.9265341400172913</v>
      </c>
      <c r="D15" s="133"/>
      <c r="E15" s="133">
        <v>121.6</v>
      </c>
      <c r="F15" s="198">
        <v>-0.32786885245902342</v>
      </c>
      <c r="G15" s="133"/>
      <c r="H15" s="133">
        <v>93.4</v>
      </c>
      <c r="I15" s="198">
        <v>-0.42643923240937021</v>
      </c>
      <c r="J15" s="133"/>
      <c r="K15" s="67">
        <v>113.1</v>
      </c>
      <c r="L15" s="198">
        <v>-5.3556485355648604</v>
      </c>
    </row>
    <row r="16" spans="1:12" s="20" customFormat="1" ht="13.8" x14ac:dyDescent="0.25">
      <c r="A16" s="1341">
        <v>2010</v>
      </c>
      <c r="B16" s="133">
        <v>123.1</v>
      </c>
      <c r="C16" s="198">
        <v>1.4003294892915852</v>
      </c>
      <c r="D16" s="133"/>
      <c r="E16" s="133">
        <v>123.3</v>
      </c>
      <c r="F16" s="198">
        <v>1.398026315789469</v>
      </c>
      <c r="G16" s="133"/>
      <c r="H16" s="133">
        <v>91.6</v>
      </c>
      <c r="I16" s="198">
        <v>-1.927194860813719</v>
      </c>
      <c r="J16" s="133"/>
      <c r="K16" s="67">
        <v>118</v>
      </c>
      <c r="L16" s="198">
        <v>4.3324491600353676</v>
      </c>
    </row>
    <row r="17" spans="1:12" s="20" customFormat="1" ht="13.8" x14ac:dyDescent="0.25">
      <c r="A17" s="1341">
        <v>2011</v>
      </c>
      <c r="B17" s="133">
        <v>127.7</v>
      </c>
      <c r="C17" s="198">
        <v>3.7367993501218555</v>
      </c>
      <c r="D17" s="197"/>
      <c r="E17" s="133">
        <v>125.6</v>
      </c>
      <c r="F17" s="198">
        <v>1.8653690186536842</v>
      </c>
      <c r="G17" s="133"/>
      <c r="H17" s="133">
        <v>91.9</v>
      </c>
      <c r="I17" s="198">
        <v>0.32751091703058233</v>
      </c>
      <c r="J17" s="133"/>
      <c r="K17" s="67">
        <v>125.6</v>
      </c>
      <c r="L17" s="198">
        <v>6.4406779661016822</v>
      </c>
    </row>
    <row r="18" spans="1:12" s="20" customFormat="1" ht="13.8" x14ac:dyDescent="0.25">
      <c r="A18" s="1341">
        <v>2012</v>
      </c>
      <c r="B18" s="133">
        <v>130.80000000000001</v>
      </c>
      <c r="C18" s="198">
        <v>2.4275646045418986</v>
      </c>
      <c r="D18" s="197"/>
      <c r="E18" s="133">
        <v>127.1</v>
      </c>
      <c r="F18" s="198">
        <v>1.1942675159235749</v>
      </c>
      <c r="G18" s="133"/>
      <c r="H18" s="133">
        <v>92</v>
      </c>
      <c r="I18" s="198">
        <v>0.10881392818280489</v>
      </c>
      <c r="J18" s="133"/>
      <c r="K18" s="67">
        <v>128.1</v>
      </c>
      <c r="L18" s="198">
        <v>1.9904458598726027</v>
      </c>
    </row>
    <row r="19" spans="1:12" s="20" customFormat="1" ht="13.8" x14ac:dyDescent="0.25">
      <c r="A19" s="1341">
        <v>2013</v>
      </c>
      <c r="B19" s="133">
        <v>132.4</v>
      </c>
      <c r="C19" s="198">
        <v>1.2232415902140525</v>
      </c>
      <c r="D19" s="197"/>
      <c r="E19" s="133">
        <v>128.69999999999999</v>
      </c>
      <c r="F19" s="198">
        <v>1.2588512981903888</v>
      </c>
      <c r="G19" s="133"/>
      <c r="H19" s="133">
        <v>92.1</v>
      </c>
      <c r="I19" s="198">
        <v>0.10869565217390686</v>
      </c>
      <c r="J19" s="133"/>
      <c r="K19" s="67">
        <v>129</v>
      </c>
      <c r="L19" s="198">
        <v>0.70257611241217877</v>
      </c>
    </row>
    <row r="20" spans="1:12" s="126" customFormat="1" ht="13.8" x14ac:dyDescent="0.25">
      <c r="A20" s="1341">
        <v>2014</v>
      </c>
      <c r="B20" s="133">
        <v>135.5</v>
      </c>
      <c r="C20" s="198">
        <v>2.3413897280966767</v>
      </c>
      <c r="D20" s="197"/>
      <c r="E20" s="133">
        <v>132.19999999999999</v>
      </c>
      <c r="F20" s="198">
        <v>2.7195027195027199</v>
      </c>
      <c r="G20" s="133"/>
      <c r="H20" s="133">
        <v>93.2</v>
      </c>
      <c r="I20" s="198">
        <v>1.1943539630836053</v>
      </c>
      <c r="J20" s="133"/>
      <c r="K20" s="67">
        <v>130.4</v>
      </c>
      <c r="L20" s="198">
        <v>1.0852713178294726</v>
      </c>
    </row>
    <row r="21" spans="1:12" ht="13.8" x14ac:dyDescent="0.25">
      <c r="A21" s="1341">
        <v>2015</v>
      </c>
      <c r="B21" s="133">
        <v>140.5</v>
      </c>
      <c r="C21" s="198">
        <v>3.6900369003689981</v>
      </c>
      <c r="D21" s="197"/>
      <c r="E21" s="133">
        <v>133.69999999999999</v>
      </c>
      <c r="F21" s="198">
        <v>1.1346444780635512</v>
      </c>
      <c r="G21" s="133"/>
      <c r="H21" s="133">
        <v>94.6</v>
      </c>
      <c r="I21" s="198">
        <v>1.5021459227467782</v>
      </c>
      <c r="J21" s="133"/>
      <c r="K21" s="67">
        <v>126.5</v>
      </c>
      <c r="L21" s="198">
        <v>-2.9907975460122693</v>
      </c>
    </row>
    <row r="22" spans="1:12" ht="13.8" x14ac:dyDescent="0.25">
      <c r="A22" s="1341">
        <v>2016</v>
      </c>
      <c r="B22" s="133">
        <v>142.6</v>
      </c>
      <c r="C22" s="198">
        <v>1.4946619217081736</v>
      </c>
      <c r="D22" s="197"/>
      <c r="E22" s="133">
        <v>135.80000000000001</v>
      </c>
      <c r="F22" s="198">
        <v>1.5706806282722585</v>
      </c>
      <c r="G22" s="133"/>
      <c r="H22" s="133">
        <v>94.4</v>
      </c>
      <c r="I22" s="198">
        <v>-0.21141649048624922</v>
      </c>
      <c r="J22" s="133"/>
      <c r="K22" s="67">
        <v>127.9</v>
      </c>
      <c r="L22" s="198">
        <v>1.1067193675889264</v>
      </c>
    </row>
    <row r="23" spans="1:12" ht="13.8" x14ac:dyDescent="0.25">
      <c r="A23" s="1341">
        <v>2017</v>
      </c>
      <c r="B23" s="133">
        <v>142.69999999999999</v>
      </c>
      <c r="C23" s="198">
        <v>7.0126227208966441E-2</v>
      </c>
      <c r="D23" s="197"/>
      <c r="E23" s="133">
        <v>138.1</v>
      </c>
      <c r="F23" s="198">
        <v>1.6936671575846773</v>
      </c>
      <c r="G23" s="133"/>
      <c r="H23" s="133">
        <v>93.7</v>
      </c>
      <c r="I23" s="198">
        <v>-0.74152542372881713</v>
      </c>
      <c r="J23" s="133"/>
      <c r="K23" s="67">
        <v>132.9</v>
      </c>
      <c r="L23" s="198">
        <v>3.909304143862391</v>
      </c>
    </row>
    <row r="24" spans="1:12" ht="13.8" x14ac:dyDescent="0.25">
      <c r="A24" s="1341">
        <v>2018</v>
      </c>
      <c r="B24" s="133">
        <v>145.30000000000001</v>
      </c>
      <c r="C24" s="198">
        <v>1.822004204625105</v>
      </c>
      <c r="D24" s="197"/>
      <c r="E24" s="133">
        <v>140.9</v>
      </c>
      <c r="F24" s="198">
        <v>2.0275162925416534</v>
      </c>
      <c r="G24" s="133"/>
      <c r="H24" s="133">
        <v>94.5</v>
      </c>
      <c r="I24" s="198">
        <v>0.85378868729988344</v>
      </c>
      <c r="J24" s="133"/>
      <c r="K24" s="67">
        <v>139.1</v>
      </c>
      <c r="L24" s="198">
        <v>4.6651617757712538</v>
      </c>
    </row>
    <row r="25" spans="1:12" ht="13.8" x14ac:dyDescent="0.25">
      <c r="A25" s="1341">
        <v>2019</v>
      </c>
      <c r="B25" s="133">
        <v>150.19999999999999</v>
      </c>
      <c r="C25" s="198">
        <f>(B25/B24-1)*100</f>
        <v>3.3723331039229087</v>
      </c>
      <c r="D25" s="197"/>
      <c r="E25" s="133">
        <v>144.5</v>
      </c>
      <c r="F25" s="198">
        <f>(E25/E24-1)*100</f>
        <v>2.5550035486160416</v>
      </c>
      <c r="G25" s="133"/>
      <c r="H25" s="133">
        <v>96.1</v>
      </c>
      <c r="I25" s="198">
        <f>(H25/H24-1)*100</f>
        <v>1.6931216931216797</v>
      </c>
      <c r="J25" s="133"/>
      <c r="K25" s="67">
        <v>141.5</v>
      </c>
      <c r="L25" s="198">
        <f>(K25/K24-1)*100</f>
        <v>1.7253774263120025</v>
      </c>
    </row>
    <row r="26" spans="1:12" ht="13.8" x14ac:dyDescent="0.25">
      <c r="A26" s="1177">
        <v>2020</v>
      </c>
      <c r="B26" s="133">
        <v>153.69999999999999</v>
      </c>
      <c r="C26" s="198">
        <f>(B26/B25-1)*100</f>
        <v>2.3302263648468768</v>
      </c>
      <c r="D26" s="197"/>
      <c r="E26" s="133">
        <v>147</v>
      </c>
      <c r="F26" s="198">
        <f>(E26/E25-1)*100</f>
        <v>1.730103806228378</v>
      </c>
      <c r="G26" s="133"/>
      <c r="H26" s="133">
        <v>94.4</v>
      </c>
      <c r="I26" s="198">
        <f>(H26/H25-1)*100</f>
        <v>-1.7689906347554518</v>
      </c>
      <c r="J26" s="133"/>
      <c r="K26" s="67">
        <v>141.19999999999999</v>
      </c>
      <c r="L26" s="198">
        <f>(K26/K25-1)*100</f>
        <v>-0.21201413427562876</v>
      </c>
    </row>
    <row r="29" spans="1:12" ht="13.8" x14ac:dyDescent="0.25">
      <c r="A29" s="33" t="s">
        <v>435</v>
      </c>
      <c r="B29" s="1505" t="s">
        <v>1099</v>
      </c>
      <c r="C29" s="1505"/>
      <c r="D29" s="33"/>
      <c r="E29" s="1505" t="s">
        <v>1101</v>
      </c>
      <c r="F29" s="1505"/>
      <c r="G29" s="33"/>
      <c r="H29" s="1505" t="s">
        <v>2335</v>
      </c>
      <c r="I29" s="1505"/>
      <c r="J29" s="33"/>
      <c r="K29" s="1505"/>
      <c r="L29" s="1505"/>
    </row>
    <row r="30" spans="1:12" ht="16.5" customHeight="1" x14ac:dyDescent="0.25">
      <c r="B30" s="1505" t="s">
        <v>1100</v>
      </c>
      <c r="C30" s="1505"/>
      <c r="D30" s="33"/>
      <c r="E30" s="1505" t="s">
        <v>1102</v>
      </c>
      <c r="F30" s="1505"/>
      <c r="G30" s="33"/>
      <c r="H30" s="1505" t="s">
        <v>2336</v>
      </c>
      <c r="I30" s="1505"/>
      <c r="J30" s="33"/>
      <c r="K30" s="1505" t="s">
        <v>738</v>
      </c>
      <c r="L30" s="1505"/>
    </row>
    <row r="31" spans="1:12" ht="13.8" x14ac:dyDescent="0.25">
      <c r="A31" s="33" t="s">
        <v>614</v>
      </c>
      <c r="B31" s="33" t="s">
        <v>20</v>
      </c>
      <c r="C31" s="33" t="s">
        <v>859</v>
      </c>
      <c r="D31" s="33"/>
      <c r="E31" s="33" t="s">
        <v>20</v>
      </c>
      <c r="F31" s="33" t="s">
        <v>859</v>
      </c>
      <c r="G31" s="33"/>
      <c r="H31" s="33" t="s">
        <v>20</v>
      </c>
      <c r="I31" s="33" t="s">
        <v>859</v>
      </c>
      <c r="J31" s="33"/>
      <c r="K31" s="33" t="s">
        <v>20</v>
      </c>
      <c r="L31" s="33" t="s">
        <v>859</v>
      </c>
    </row>
    <row r="32" spans="1:12" ht="3.75" customHeight="1" thickBot="1" x14ac:dyDescent="0.3">
      <c r="A32" s="17"/>
      <c r="B32" s="18"/>
      <c r="C32" s="18"/>
      <c r="D32" s="69"/>
      <c r="E32" s="18"/>
      <c r="F32" s="18"/>
      <c r="G32" s="69"/>
      <c r="H32" s="18"/>
      <c r="I32" s="18"/>
      <c r="J32" s="69"/>
      <c r="K32" s="18"/>
      <c r="L32" s="18"/>
    </row>
    <row r="33" spans="1:12" ht="3.75" customHeight="1" x14ac:dyDescent="0.25">
      <c r="A33" s="2"/>
    </row>
    <row r="34" spans="1:12" ht="13.8" x14ac:dyDescent="0.25">
      <c r="A34" s="1341">
        <v>2006</v>
      </c>
      <c r="B34" s="133">
        <v>105.9</v>
      </c>
      <c r="C34" s="198">
        <v>1.2428298279158811</v>
      </c>
      <c r="D34" s="81"/>
      <c r="E34" s="133">
        <v>100.6</v>
      </c>
      <c r="F34" s="198">
        <v>-0.19841269841269771</v>
      </c>
      <c r="G34" s="81"/>
      <c r="H34" s="133">
        <v>121.7</v>
      </c>
      <c r="I34" s="198">
        <v>2.1830394626364491</v>
      </c>
      <c r="J34" s="81"/>
      <c r="K34" s="133">
        <v>132.80000000000001</v>
      </c>
      <c r="L34" s="198">
        <v>5.1464766429136999</v>
      </c>
    </row>
    <row r="35" spans="1:12" ht="13.8" x14ac:dyDescent="0.25">
      <c r="A35" s="1341">
        <v>2007</v>
      </c>
      <c r="B35" s="133">
        <v>107.3</v>
      </c>
      <c r="C35" s="198">
        <v>1.3220018885741203</v>
      </c>
      <c r="D35" s="81"/>
      <c r="E35" s="133">
        <v>101.8</v>
      </c>
      <c r="F35" s="198">
        <v>1.1928429423459175</v>
      </c>
      <c r="G35" s="81"/>
      <c r="H35" s="133">
        <v>125.5</v>
      </c>
      <c r="I35" s="198">
        <v>3.122432210353332</v>
      </c>
      <c r="J35" s="81"/>
      <c r="K35" s="133">
        <v>135.9</v>
      </c>
      <c r="L35" s="198">
        <v>2.3343373493975861</v>
      </c>
    </row>
    <row r="36" spans="1:12" ht="13.8" x14ac:dyDescent="0.25">
      <c r="A36" s="1341">
        <v>2008</v>
      </c>
      <c r="B36" s="133">
        <v>108.8</v>
      </c>
      <c r="C36" s="198">
        <v>1.3979496738117492</v>
      </c>
      <c r="D36" s="81"/>
      <c r="E36" s="133">
        <v>102.2</v>
      </c>
      <c r="F36" s="198">
        <v>0.39292730844793233</v>
      </c>
      <c r="G36" s="81"/>
      <c r="H36" s="133">
        <v>127.5</v>
      </c>
      <c r="I36" s="198">
        <v>1.5936254980079667</v>
      </c>
      <c r="J36" s="81"/>
      <c r="K36" s="133">
        <v>149.30000000000001</v>
      </c>
      <c r="L36" s="198">
        <v>9.8601913171449738</v>
      </c>
    </row>
    <row r="37" spans="1:12" ht="13.8" x14ac:dyDescent="0.25">
      <c r="A37" s="1341">
        <v>2009</v>
      </c>
      <c r="B37" s="133">
        <v>112.1</v>
      </c>
      <c r="C37" s="198">
        <v>3.0330882352941124</v>
      </c>
      <c r="D37" s="81"/>
      <c r="E37" s="133">
        <v>103.1</v>
      </c>
      <c r="F37" s="198">
        <v>0.88062622309197369</v>
      </c>
      <c r="G37" s="81"/>
      <c r="H37" s="133">
        <v>130.69999999999999</v>
      </c>
      <c r="I37" s="198">
        <v>2.5098039215686097</v>
      </c>
      <c r="J37" s="81"/>
      <c r="K37" s="133">
        <v>129.19999999999999</v>
      </c>
      <c r="L37" s="198">
        <v>-13.462826523777638</v>
      </c>
    </row>
    <row r="38" spans="1:12" ht="13.8" x14ac:dyDescent="0.25">
      <c r="A38" s="1341">
        <v>2010</v>
      </c>
      <c r="B38" s="133">
        <v>115.1</v>
      </c>
      <c r="C38" s="198">
        <v>2.67618198037467</v>
      </c>
      <c r="D38" s="81"/>
      <c r="E38" s="133">
        <v>104</v>
      </c>
      <c r="F38" s="198">
        <v>0.87293889427739746</v>
      </c>
      <c r="G38" s="81"/>
      <c r="H38" s="133">
        <v>133.1</v>
      </c>
      <c r="I38" s="198">
        <v>1.8362662586075107</v>
      </c>
      <c r="J38" s="81"/>
      <c r="K38" s="133">
        <v>137.80000000000001</v>
      </c>
      <c r="L38" s="198">
        <v>6.6563467492260164</v>
      </c>
    </row>
    <row r="39" spans="1:12" ht="13.8" x14ac:dyDescent="0.25">
      <c r="A39" s="1341">
        <v>2011</v>
      </c>
      <c r="B39" s="133">
        <v>117.1</v>
      </c>
      <c r="C39" s="198">
        <v>1.7376194613379692</v>
      </c>
      <c r="D39" s="81"/>
      <c r="E39" s="133">
        <v>105.3</v>
      </c>
      <c r="F39" s="198">
        <v>1.2499999999999956</v>
      </c>
      <c r="G39" s="81"/>
      <c r="H39" s="133">
        <v>135.6</v>
      </c>
      <c r="I39" s="198">
        <v>1.8782870022539422</v>
      </c>
      <c r="J39" s="81"/>
      <c r="K39" s="133">
        <v>154.69999999999999</v>
      </c>
      <c r="L39" s="198">
        <v>12.264150943396213</v>
      </c>
    </row>
    <row r="40" spans="1:12" ht="13.8" x14ac:dyDescent="0.25">
      <c r="A40" s="1341">
        <v>2012</v>
      </c>
      <c r="B40" s="133">
        <v>118.7</v>
      </c>
      <c r="C40" s="198">
        <v>1.3663535439795149</v>
      </c>
      <c r="D40" s="81"/>
      <c r="E40" s="133">
        <v>105.9</v>
      </c>
      <c r="F40" s="198">
        <v>0.56980056980058258</v>
      </c>
      <c r="G40" s="81"/>
      <c r="H40" s="133">
        <v>137.6</v>
      </c>
      <c r="I40" s="198">
        <v>1.4749262536873253</v>
      </c>
      <c r="J40" s="81"/>
      <c r="K40" s="133">
        <v>157.30000000000001</v>
      </c>
      <c r="L40" s="198">
        <v>1.6806722689075793</v>
      </c>
    </row>
    <row r="41" spans="1:12" ht="13.8" x14ac:dyDescent="0.25">
      <c r="A41" s="1341">
        <v>2013</v>
      </c>
      <c r="B41" s="133">
        <v>118.3</v>
      </c>
      <c r="C41" s="198">
        <v>-0.33698399326032025</v>
      </c>
      <c r="D41" s="81"/>
      <c r="E41" s="133">
        <v>106.2</v>
      </c>
      <c r="F41" s="198">
        <v>0.28328611898016387</v>
      </c>
      <c r="G41" s="81"/>
      <c r="H41" s="133">
        <v>140.4</v>
      </c>
      <c r="I41" s="198">
        <v>2.0348837209302362</v>
      </c>
      <c r="J41" s="81"/>
      <c r="K41" s="133">
        <v>159.6</v>
      </c>
      <c r="L41" s="198">
        <v>1.4621741894468965</v>
      </c>
    </row>
    <row r="42" spans="1:12" ht="13.8" x14ac:dyDescent="0.25">
      <c r="A42" s="1341">
        <v>2014</v>
      </c>
      <c r="B42" s="133">
        <v>119</v>
      </c>
      <c r="C42" s="198">
        <v>0.59171597633136397</v>
      </c>
      <c r="D42" s="81"/>
      <c r="E42" s="133">
        <v>107.4</v>
      </c>
      <c r="F42" s="198">
        <v>1.1299435028248705</v>
      </c>
      <c r="G42" s="81"/>
      <c r="H42" s="133">
        <v>146.6</v>
      </c>
      <c r="I42" s="198">
        <v>4.4159544159544151</v>
      </c>
      <c r="J42" s="81"/>
      <c r="K42" s="133">
        <v>165.3</v>
      </c>
      <c r="L42" s="198">
        <v>3.5714285714285809</v>
      </c>
    </row>
    <row r="43" spans="1:12" ht="13.8" x14ac:dyDescent="0.25">
      <c r="A43" s="1341">
        <v>2015</v>
      </c>
      <c r="B43" s="133">
        <v>120.5</v>
      </c>
      <c r="C43" s="198">
        <v>1.2605042016806678</v>
      </c>
      <c r="D43" s="81"/>
      <c r="E43" s="133">
        <v>109.4</v>
      </c>
      <c r="F43" s="198">
        <v>1.862197392923659</v>
      </c>
      <c r="G43" s="81"/>
      <c r="H43" s="133">
        <v>152</v>
      </c>
      <c r="I43" s="198">
        <v>3.6834924965893689</v>
      </c>
      <c r="J43" s="81"/>
      <c r="K43" s="133">
        <v>149.5</v>
      </c>
      <c r="L43" s="198">
        <v>-9.5583787053841522</v>
      </c>
    </row>
    <row r="44" spans="1:12" ht="13.8" x14ac:dyDescent="0.25">
      <c r="A44" s="1341">
        <v>2016</v>
      </c>
      <c r="B44" s="133">
        <v>122.2</v>
      </c>
      <c r="C44" s="198">
        <v>1.4107883817427336</v>
      </c>
      <c r="D44" s="81"/>
      <c r="E44" s="133">
        <v>111.3</v>
      </c>
      <c r="F44" s="198">
        <v>1.7367458866544672</v>
      </c>
      <c r="G44" s="81"/>
      <c r="H44" s="133">
        <v>156.80000000000001</v>
      </c>
      <c r="I44" s="198">
        <v>3.1578947368421151</v>
      </c>
      <c r="J44" s="81"/>
      <c r="K44" s="133">
        <v>145</v>
      </c>
      <c r="L44" s="198">
        <v>-3.0100334448160515</v>
      </c>
    </row>
    <row r="45" spans="1:12" ht="13.8" x14ac:dyDescent="0.25">
      <c r="A45" s="1341">
        <v>2017</v>
      </c>
      <c r="B45" s="133">
        <v>124.3</v>
      </c>
      <c r="C45" s="198">
        <v>1.7184942716857554</v>
      </c>
      <c r="D45" s="81"/>
      <c r="E45" s="133">
        <v>114</v>
      </c>
      <c r="F45" s="198">
        <v>2.4258760107816801</v>
      </c>
      <c r="G45" s="81"/>
      <c r="H45" s="133">
        <v>161.1</v>
      </c>
      <c r="I45" s="198">
        <v>2.7423469387755084</v>
      </c>
      <c r="J45" s="81"/>
      <c r="K45" s="133">
        <v>152.69999999999999</v>
      </c>
      <c r="L45" s="198">
        <v>5.3103448275861886</v>
      </c>
    </row>
    <row r="46" spans="1:12" ht="13.8" x14ac:dyDescent="0.25">
      <c r="A46" s="1341">
        <v>2018</v>
      </c>
      <c r="B46" s="133">
        <v>125.9</v>
      </c>
      <c r="C46" s="198">
        <v>1.2872083668543866</v>
      </c>
      <c r="D46" s="81"/>
      <c r="E46" s="133">
        <v>115.3</v>
      </c>
      <c r="F46" s="198">
        <v>1.1403508771929749</v>
      </c>
      <c r="G46" s="81"/>
      <c r="H46" s="133">
        <v>167.9</v>
      </c>
      <c r="I46" s="198">
        <v>4.2209807572936242</v>
      </c>
      <c r="J46" s="81"/>
      <c r="K46" s="133">
        <v>162.9</v>
      </c>
      <c r="L46" s="198">
        <v>6.6797642436149385</v>
      </c>
    </row>
    <row r="47" spans="1:12" ht="13.8" x14ac:dyDescent="0.25">
      <c r="A47" s="1341">
        <v>2019</v>
      </c>
      <c r="B47" s="133">
        <v>127.4</v>
      </c>
      <c r="C47" s="198">
        <f>(B47/B46-1)*100</f>
        <v>1.1914217633042012</v>
      </c>
      <c r="D47" s="81"/>
      <c r="E47" s="133">
        <v>116.8</v>
      </c>
      <c r="F47" s="198">
        <f>(E47/E46-1)*100</f>
        <v>1.3009540329575131</v>
      </c>
      <c r="G47" s="81"/>
      <c r="H47" s="133">
        <v>171.1</v>
      </c>
      <c r="I47" s="198">
        <f>(H47/H46-1)*100</f>
        <v>1.9058963668850515</v>
      </c>
      <c r="J47" s="81"/>
      <c r="K47" s="133">
        <v>159.30000000000001</v>
      </c>
      <c r="L47" s="198">
        <f>(K47/K46-1)*100</f>
        <v>-2.2099447513812098</v>
      </c>
    </row>
    <row r="48" spans="1:12" ht="13.8" x14ac:dyDescent="0.25">
      <c r="A48" s="1260">
        <v>2020</v>
      </c>
      <c r="B48" s="133">
        <v>129.19999999999999</v>
      </c>
      <c r="C48" s="198">
        <f>(B48/B47-1)*100</f>
        <v>1.412872841444246</v>
      </c>
      <c r="D48" s="81"/>
      <c r="E48" s="133">
        <v>115.7</v>
      </c>
      <c r="F48" s="198">
        <f>(E48/E47-1)*100</f>
        <v>-0.94178082191780366</v>
      </c>
      <c r="G48" s="81"/>
      <c r="H48" s="133">
        <v>171.9</v>
      </c>
      <c r="I48" s="198">
        <f>(H48/H47-1)*100</f>
        <v>0.46756282875513033</v>
      </c>
      <c r="J48" s="81"/>
      <c r="K48" s="133">
        <v>147.19999999999999</v>
      </c>
      <c r="L48" s="198">
        <f>(K48/K47-1)*100</f>
        <v>-7.5957313245448965</v>
      </c>
    </row>
    <row r="51" spans="1:12" ht="13.8" x14ac:dyDescent="0.25">
      <c r="A51" s="26" t="s">
        <v>1189</v>
      </c>
    </row>
    <row r="52" spans="1:12" ht="12.75" customHeight="1" x14ac:dyDescent="0.25">
      <c r="A52" s="26"/>
    </row>
    <row r="53" spans="1:12" ht="27.75" customHeight="1" x14ac:dyDescent="0.25">
      <c r="A53" s="1463" t="s">
        <v>1683</v>
      </c>
      <c r="B53" s="1463"/>
      <c r="C53" s="1463"/>
      <c r="D53" s="1463"/>
      <c r="E53" s="1463"/>
      <c r="F53" s="1463"/>
      <c r="G53" s="1463"/>
      <c r="H53" s="1463"/>
      <c r="I53" s="1463"/>
      <c r="J53" s="1463"/>
      <c r="K53" s="1463"/>
      <c r="L53" s="1463"/>
    </row>
    <row r="54" spans="1:12" ht="12.75" customHeight="1" x14ac:dyDescent="0.25">
      <c r="A54" s="26"/>
    </row>
    <row r="55" spans="1:12" ht="26.25" customHeight="1" x14ac:dyDescent="0.25">
      <c r="A55" s="1473" t="s">
        <v>2189</v>
      </c>
      <c r="B55" s="1473"/>
      <c r="C55" s="1473"/>
      <c r="D55" s="1473"/>
      <c r="E55" s="1473"/>
      <c r="F55" s="1473"/>
      <c r="G55" s="1473"/>
      <c r="H55" s="1473"/>
      <c r="I55" s="1473"/>
      <c r="J55" s="1473"/>
      <c r="K55" s="1473"/>
      <c r="L55" s="1473"/>
    </row>
  </sheetData>
  <customSheetViews>
    <customSheetView guid="{9014CDA8-C3FC-41E6-A045-DAEFC55B82B1}" showPageBreaks="1" fitToPage="1" printArea="1">
      <selection activeCell="A4" sqref="A4:L4"/>
      <pageMargins left="0.75" right="0.75" top="1" bottom="1" header="0.5" footer="0.5"/>
      <printOptions horizontalCentered="1"/>
      <pageSetup scale="87" firstPageNumber="68" orientation="portrait" horizontalDpi="4294967293" verticalDpi="300" r:id="rId1"/>
      <headerFooter alignWithMargins="0">
        <oddFooter>&amp;C&amp;P</oddFooter>
      </headerFooter>
    </customSheetView>
    <customSheetView guid="{F67F5823-51D5-4D47-B100-5B47C1E6BCB9}" showPageBreaks="1" fitToPage="1" printArea="1">
      <selection sqref="A1:L1"/>
      <pageMargins left="0.75" right="0.75" top="1" bottom="1" header="0.5" footer="0.5"/>
      <printOptions horizontalCentered="1"/>
      <pageSetup scale="87" firstPageNumber="68" orientation="portrait" horizontalDpi="4294967293" verticalDpi="300" r:id="rId2"/>
      <headerFooter alignWithMargins="0">
        <oddFooter>&amp;C&amp;P</oddFooter>
      </headerFooter>
    </customSheetView>
  </customSheetViews>
  <mergeCells count="18">
    <mergeCell ref="A55:L55"/>
    <mergeCell ref="B30:C30"/>
    <mergeCell ref="E30:F30"/>
    <mergeCell ref="H30:I30"/>
    <mergeCell ref="K30:L30"/>
    <mergeCell ref="A53:L53"/>
    <mergeCell ref="A5:L5"/>
    <mergeCell ref="A1:L1"/>
    <mergeCell ref="A3:L3"/>
    <mergeCell ref="K29:L29"/>
    <mergeCell ref="B8:C8"/>
    <mergeCell ref="E8:F8"/>
    <mergeCell ref="H8:I8"/>
    <mergeCell ref="K8:L8"/>
    <mergeCell ref="B29:C29"/>
    <mergeCell ref="E29:F29"/>
    <mergeCell ref="H29:I29"/>
    <mergeCell ref="A4:L4"/>
  </mergeCells>
  <phoneticPr fontId="0" type="noConversion"/>
  <hyperlinks>
    <hyperlink ref="A55:G55" r:id="rId3" display="Source: Statistics Canada. Table 18-10-0005-01 Consumer Price Index, annual average, not seasonally adjusted" xr:uid="{00000000-0004-0000-2900-000000000000}"/>
  </hyperlinks>
  <printOptions horizontalCentered="1"/>
  <pageMargins left="0.74803149606299202" right="0.74803149606299202" top="0.98425196850393704" bottom="0.98425196850393704" header="0.511811023622047" footer="0.511811023622047"/>
  <pageSetup scale="88" firstPageNumber="27" orientation="portrait" useFirstPageNumber="1" r:id="rId4"/>
  <headerFooter alignWithMargins="0"/>
  <legacyDrawingHF r:id="rId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74">
    <tabColor indexed="41"/>
    <pageSetUpPr fitToPage="1"/>
  </sheetPr>
  <dimension ref="A1:M54"/>
  <sheetViews>
    <sheetView zoomScaleNormal="100" workbookViewId="0">
      <selection sqref="A1:L1"/>
    </sheetView>
  </sheetViews>
  <sheetFormatPr defaultRowHeight="13.2" x14ac:dyDescent="0.25"/>
  <cols>
    <col min="1" max="1" width="10.109375" customWidth="1"/>
    <col min="2" max="2" width="9.6640625" customWidth="1"/>
    <col min="3" max="3" width="12" customWidth="1"/>
    <col min="4" max="4" width="0.6640625" customWidth="1"/>
    <col min="5" max="5" width="11.6640625" customWidth="1"/>
    <col min="6" max="6" width="12" customWidth="1"/>
    <col min="7" max="7" width="0.6640625" customWidth="1"/>
    <col min="8" max="8" width="9.6640625" customWidth="1"/>
    <col min="9" max="9" width="12" customWidth="1"/>
    <col min="10" max="10" width="0.6640625" customWidth="1"/>
    <col min="11" max="11" width="9.44140625" bestFit="1" customWidth="1"/>
    <col min="12" max="12" width="14.109375" customWidth="1"/>
    <col min="13" max="13" width="12.6640625" customWidth="1"/>
  </cols>
  <sheetData>
    <row r="1" spans="1:13" ht="17.399999999999999" x14ac:dyDescent="0.3">
      <c r="A1" s="1451" t="s">
        <v>725</v>
      </c>
      <c r="B1" s="1451"/>
      <c r="C1" s="1451"/>
      <c r="D1" s="1451"/>
      <c r="E1" s="1451"/>
      <c r="F1" s="1451"/>
      <c r="G1" s="1451"/>
      <c r="H1" s="1451"/>
      <c r="I1" s="1451"/>
      <c r="J1" s="1451"/>
      <c r="K1" s="1451"/>
      <c r="L1" s="1451"/>
      <c r="M1" s="15"/>
    </row>
    <row r="2" spans="1:13" ht="17.399999999999999" x14ac:dyDescent="0.3">
      <c r="A2" s="48"/>
      <c r="B2" s="2"/>
      <c r="C2" s="2"/>
      <c r="D2" s="2"/>
      <c r="E2" s="2"/>
      <c r="F2" s="2"/>
      <c r="G2" s="2"/>
      <c r="H2" s="2"/>
      <c r="I2" s="2"/>
    </row>
    <row r="3" spans="1:13" ht="17.399999999999999" x14ac:dyDescent="0.3">
      <c r="A3" s="1452" t="s">
        <v>2470</v>
      </c>
      <c r="B3" s="1452"/>
      <c r="C3" s="1452"/>
      <c r="D3" s="1452"/>
      <c r="E3" s="1452"/>
      <c r="F3" s="1452"/>
      <c r="G3" s="1452"/>
      <c r="H3" s="1452"/>
      <c r="I3" s="1452"/>
      <c r="J3" s="1452"/>
      <c r="K3" s="1452"/>
      <c r="L3" s="1452"/>
      <c r="M3" s="15"/>
    </row>
    <row r="4" spans="1:13" ht="17.399999999999999" x14ac:dyDescent="0.3">
      <c r="A4" s="1452" t="s">
        <v>241</v>
      </c>
      <c r="B4" s="1452"/>
      <c r="C4" s="1452"/>
      <c r="D4" s="1452"/>
      <c r="E4" s="1452"/>
      <c r="F4" s="1452"/>
      <c r="G4" s="1452"/>
      <c r="H4" s="1452"/>
      <c r="I4" s="1452"/>
      <c r="J4" s="1452"/>
      <c r="K4" s="1452"/>
      <c r="L4" s="1452"/>
      <c r="M4" s="15"/>
    </row>
    <row r="5" spans="1:13" ht="17.399999999999999" x14ac:dyDescent="0.3">
      <c r="A5" s="1452" t="s">
        <v>318</v>
      </c>
      <c r="B5" s="1452"/>
      <c r="C5" s="1452"/>
      <c r="D5" s="1452"/>
      <c r="E5" s="1452"/>
      <c r="F5" s="1452"/>
      <c r="G5" s="1452"/>
      <c r="H5" s="1452"/>
      <c r="I5" s="1452"/>
      <c r="J5" s="1452"/>
      <c r="K5" s="1452"/>
      <c r="L5" s="1452"/>
    </row>
    <row r="6" spans="1:13" ht="12.75" customHeight="1" x14ac:dyDescent="0.3">
      <c r="A6" s="15"/>
      <c r="B6" s="15"/>
      <c r="C6" s="15"/>
      <c r="D6" s="15"/>
      <c r="E6" s="15"/>
      <c r="F6" s="15"/>
      <c r="G6" s="15"/>
      <c r="H6" s="15"/>
      <c r="I6" s="15"/>
      <c r="J6" s="15"/>
      <c r="K6" s="15"/>
      <c r="L6" s="15"/>
    </row>
    <row r="7" spans="1:13" s="33" customFormat="1" ht="12.75" customHeight="1" x14ac:dyDescent="0.25">
      <c r="A7" s="1344" t="s">
        <v>2472</v>
      </c>
      <c r="B7" s="66"/>
      <c r="C7" s="66"/>
      <c r="D7" s="66"/>
      <c r="E7" s="1505" t="s">
        <v>1462</v>
      </c>
      <c r="F7" s="1505"/>
      <c r="G7" s="66"/>
      <c r="H7" s="66"/>
      <c r="I7" s="66"/>
    </row>
    <row r="8" spans="1:13" s="16" customFormat="1" ht="15.6" x14ac:dyDescent="0.3">
      <c r="B8" s="1505" t="s">
        <v>1464</v>
      </c>
      <c r="C8" s="1505"/>
      <c r="D8" s="33"/>
      <c r="E8" s="1505" t="s">
        <v>1463</v>
      </c>
      <c r="F8" s="1505"/>
      <c r="G8" s="33"/>
      <c r="H8" s="1505" t="s">
        <v>740</v>
      </c>
      <c r="I8" s="1505"/>
      <c r="K8" s="1505" t="s">
        <v>741</v>
      </c>
      <c r="L8" s="1505"/>
      <c r="M8" s="33"/>
    </row>
    <row r="9" spans="1:13" s="33" customFormat="1" ht="17.25" customHeight="1" x14ac:dyDescent="0.25">
      <c r="A9" s="33" t="s">
        <v>614</v>
      </c>
      <c r="B9" s="33" t="s">
        <v>20</v>
      </c>
      <c r="C9" s="33" t="s">
        <v>859</v>
      </c>
      <c r="E9" s="33" t="s">
        <v>20</v>
      </c>
      <c r="F9" s="33" t="s">
        <v>859</v>
      </c>
      <c r="H9" s="33" t="s">
        <v>20</v>
      </c>
      <c r="I9" s="33" t="s">
        <v>859</v>
      </c>
      <c r="K9" s="33" t="s">
        <v>20</v>
      </c>
      <c r="L9" s="33" t="s">
        <v>859</v>
      </c>
    </row>
    <row r="10" spans="1:13" ht="4.5" customHeight="1" thickBot="1" x14ac:dyDescent="0.3">
      <c r="A10" s="17"/>
      <c r="B10" s="18"/>
      <c r="C10" s="18"/>
      <c r="D10" s="69"/>
      <c r="E10" s="18"/>
      <c r="F10" s="18"/>
      <c r="G10" s="69"/>
      <c r="H10" s="18"/>
      <c r="I10" s="18"/>
      <c r="K10" s="18"/>
      <c r="L10" s="18"/>
      <c r="M10" s="69"/>
    </row>
    <row r="11" spans="1:13" ht="4.5" customHeight="1" x14ac:dyDescent="0.25">
      <c r="A11" s="2"/>
      <c r="B11" s="14"/>
      <c r="C11" s="14"/>
      <c r="D11" s="14"/>
      <c r="E11" s="14"/>
      <c r="F11" s="14"/>
      <c r="G11" s="14"/>
      <c r="H11" s="14"/>
      <c r="I11" s="14"/>
      <c r="K11" s="14"/>
      <c r="L11" s="14"/>
      <c r="M11" s="14"/>
    </row>
    <row r="12" spans="1:13" ht="14.25" customHeight="1" x14ac:dyDescent="0.25">
      <c r="A12" s="1341">
        <v>2006</v>
      </c>
      <c r="B12" s="1342">
        <v>81.599999999999994</v>
      </c>
      <c r="C12" s="133">
        <v>2.2999999999999998</v>
      </c>
      <c r="D12" s="133"/>
      <c r="E12" s="1342">
        <v>73.400000000000006</v>
      </c>
      <c r="F12" s="133">
        <v>0.7</v>
      </c>
      <c r="G12" s="133"/>
      <c r="H12" s="133">
        <v>68.599999999999994</v>
      </c>
      <c r="I12" s="198">
        <v>-1</v>
      </c>
      <c r="J12" s="158"/>
      <c r="K12" s="133">
        <v>71.900000000000006</v>
      </c>
      <c r="L12" s="198">
        <v>-2.4</v>
      </c>
      <c r="M12" s="14"/>
    </row>
    <row r="13" spans="1:13" s="20" customFormat="1" ht="13.8" x14ac:dyDescent="0.25">
      <c r="A13" s="1341">
        <v>2007</v>
      </c>
      <c r="B13" s="1342">
        <v>84.5</v>
      </c>
      <c r="C13" s="133">
        <f>(B13/B12-1)*100</f>
        <v>3.5539215686274606</v>
      </c>
      <c r="D13" s="133"/>
      <c r="E13" s="1342">
        <v>76.099999999999994</v>
      </c>
      <c r="F13" s="133">
        <f>(E13/E12-1)*100</f>
        <v>3.678474114441399</v>
      </c>
      <c r="G13" s="133"/>
      <c r="H13" s="133">
        <v>71.400000000000006</v>
      </c>
      <c r="I13" s="133">
        <f>(H13/H12-1)*100</f>
        <v>4.0816326530612512</v>
      </c>
      <c r="J13" s="158"/>
      <c r="K13" s="133">
        <v>71.2</v>
      </c>
      <c r="L13" s="133">
        <f>(K13/K12-1)*100</f>
        <v>-0.97357440890125657</v>
      </c>
      <c r="M13" s="198"/>
    </row>
    <row r="14" spans="1:13" s="20" customFormat="1" ht="13.8" x14ac:dyDescent="0.25">
      <c r="A14" s="1341">
        <v>2008</v>
      </c>
      <c r="B14" s="1342">
        <v>91.7</v>
      </c>
      <c r="C14" s="133">
        <f t="shared" ref="C14:C26" si="0">(B14/B13-1)*100</f>
        <v>8.5207100591716092</v>
      </c>
      <c r="D14" s="133"/>
      <c r="E14" s="1342">
        <v>79.400000000000006</v>
      </c>
      <c r="F14" s="133">
        <f t="shared" ref="F14:F26" si="1">(E14/E13-1)*100</f>
        <v>4.3363994743758294</v>
      </c>
      <c r="G14" s="133"/>
      <c r="H14" s="133">
        <v>71</v>
      </c>
      <c r="I14" s="133">
        <f t="shared" ref="I14:I26" si="2">(H14/H13-1)*100</f>
        <v>-0.56022408963586345</v>
      </c>
      <c r="J14" s="158"/>
      <c r="K14" s="133">
        <v>72.8</v>
      </c>
      <c r="L14" s="133">
        <f t="shared" ref="L14:L26" si="3">(K14/K13-1)*100</f>
        <v>2.2471910112359383</v>
      </c>
      <c r="M14" s="198"/>
    </row>
    <row r="15" spans="1:13" s="20" customFormat="1" ht="13.8" x14ac:dyDescent="0.25">
      <c r="A15" s="1341">
        <v>2009</v>
      </c>
      <c r="B15" s="1342">
        <v>85.9</v>
      </c>
      <c r="C15" s="133">
        <f t="shared" si="0"/>
        <v>-6.3249727371864743</v>
      </c>
      <c r="D15" s="133"/>
      <c r="E15" s="1342">
        <v>80.400000000000006</v>
      </c>
      <c r="F15" s="133">
        <f t="shared" si="1"/>
        <v>1.2594458438287104</v>
      </c>
      <c r="G15" s="133"/>
      <c r="H15" s="133">
        <v>71.5</v>
      </c>
      <c r="I15" s="133">
        <f t="shared" si="2"/>
        <v>0.70422535211267512</v>
      </c>
      <c r="J15" s="158"/>
      <c r="K15" s="133">
        <v>74.8</v>
      </c>
      <c r="L15" s="133">
        <f t="shared" si="3"/>
        <v>2.7472527472527375</v>
      </c>
      <c r="M15" s="198"/>
    </row>
    <row r="16" spans="1:13" s="20" customFormat="1" ht="13.8" x14ac:dyDescent="0.25">
      <c r="A16" s="1341">
        <v>2010</v>
      </c>
      <c r="B16" s="1342">
        <v>90</v>
      </c>
      <c r="C16" s="133">
        <f t="shared" si="0"/>
        <v>4.7729918509895164</v>
      </c>
      <c r="D16" s="133"/>
      <c r="E16" s="1342">
        <v>80.5</v>
      </c>
      <c r="F16" s="133">
        <f t="shared" si="1"/>
        <v>0.12437810945273853</v>
      </c>
      <c r="G16" s="133"/>
      <c r="H16" s="133">
        <v>71.099999999999994</v>
      </c>
      <c r="I16" s="133">
        <f t="shared" si="2"/>
        <v>-0.55944055944057158</v>
      </c>
      <c r="J16" s="158"/>
      <c r="K16" s="133">
        <v>72.099999999999994</v>
      </c>
      <c r="L16" s="133">
        <f t="shared" si="3"/>
        <v>-3.6096256684492012</v>
      </c>
      <c r="M16" s="198"/>
    </row>
    <row r="17" spans="1:13" s="20" customFormat="1" ht="13.8" x14ac:dyDescent="0.25">
      <c r="A17" s="1341">
        <v>2011</v>
      </c>
      <c r="B17" s="1342">
        <v>97.9</v>
      </c>
      <c r="C17" s="133">
        <f t="shared" si="0"/>
        <v>8.7777777777777732</v>
      </c>
      <c r="D17"/>
      <c r="E17" s="1342">
        <v>85.2</v>
      </c>
      <c r="F17" s="133">
        <f t="shared" si="1"/>
        <v>5.8385093167701907</v>
      </c>
      <c r="G17"/>
      <c r="H17" s="133">
        <v>73.7</v>
      </c>
      <c r="I17" s="133">
        <f t="shared" si="2"/>
        <v>3.6568213783403802</v>
      </c>
      <c r="J17" s="158"/>
      <c r="K17" s="133">
        <v>73.099999999999994</v>
      </c>
      <c r="L17" s="133">
        <f t="shared" si="3"/>
        <v>1.3869625520110951</v>
      </c>
      <c r="M17" s="198"/>
    </row>
    <row r="18" spans="1:13" s="20" customFormat="1" ht="13.8" x14ac:dyDescent="0.25">
      <c r="A18" s="1341">
        <v>2012</v>
      </c>
      <c r="B18" s="1342">
        <v>99.5</v>
      </c>
      <c r="C18" s="133">
        <f t="shared" si="0"/>
        <v>1.6343207354443168</v>
      </c>
      <c r="D18"/>
      <c r="E18" s="1342">
        <v>87.7</v>
      </c>
      <c r="F18" s="133">
        <f t="shared" si="1"/>
        <v>2.934272300469476</v>
      </c>
      <c r="G18"/>
      <c r="H18" s="133">
        <v>76.099999999999994</v>
      </c>
      <c r="I18" s="133">
        <f t="shared" si="2"/>
        <v>3.2564450474898088</v>
      </c>
      <c r="J18" s="158"/>
      <c r="K18" s="133">
        <v>74.3</v>
      </c>
      <c r="L18" s="133">
        <f t="shared" si="3"/>
        <v>1.6415868673050671</v>
      </c>
      <c r="M18" s="198"/>
    </row>
    <row r="19" spans="1:13" s="20" customFormat="1" ht="13.8" x14ac:dyDescent="0.25">
      <c r="A19" s="1341">
        <v>2013</v>
      </c>
      <c r="B19" s="1342">
        <v>100.3</v>
      </c>
      <c r="C19" s="133">
        <f t="shared" si="0"/>
        <v>0.8040201005025116</v>
      </c>
      <c r="D19"/>
      <c r="E19" s="1342">
        <v>88.7</v>
      </c>
      <c r="F19" s="133">
        <f t="shared" si="1"/>
        <v>1.1402508551881407</v>
      </c>
      <c r="G19"/>
      <c r="H19" s="133">
        <v>78.900000000000006</v>
      </c>
      <c r="I19" s="133">
        <f t="shared" si="2"/>
        <v>3.6793692509855536</v>
      </c>
      <c r="J19" s="158"/>
      <c r="K19" s="133">
        <v>73.400000000000006</v>
      </c>
      <c r="L19" s="133">
        <f t="shared" si="3"/>
        <v>-1.2113055181695698</v>
      </c>
      <c r="M19" s="198"/>
    </row>
    <row r="20" spans="1:13" s="126" customFormat="1" ht="13.8" x14ac:dyDescent="0.25">
      <c r="A20" s="1341">
        <v>2014</v>
      </c>
      <c r="B20" s="1342">
        <v>103.8</v>
      </c>
      <c r="C20" s="133">
        <f t="shared" si="0"/>
        <v>3.4895314057826532</v>
      </c>
      <c r="D20"/>
      <c r="E20" s="1342">
        <v>92</v>
      </c>
      <c r="F20" s="133">
        <f t="shared" si="1"/>
        <v>3.7204058624577208</v>
      </c>
      <c r="G20"/>
      <c r="H20" s="133">
        <v>89</v>
      </c>
      <c r="I20" s="133">
        <f t="shared" si="2"/>
        <v>12.801013941698347</v>
      </c>
      <c r="J20" s="158"/>
      <c r="K20" s="133">
        <v>78.599999999999994</v>
      </c>
      <c r="L20" s="133">
        <f t="shared" si="3"/>
        <v>7.0844686648501298</v>
      </c>
      <c r="M20" s="198"/>
    </row>
    <row r="21" spans="1:13" ht="13.8" x14ac:dyDescent="0.25">
      <c r="A21" s="1341">
        <v>2015</v>
      </c>
      <c r="B21" s="1342">
        <v>97.8</v>
      </c>
      <c r="C21" s="133">
        <f t="shared" si="0"/>
        <v>-5.7803468208092461</v>
      </c>
      <c r="E21" s="1342">
        <v>94.9</v>
      </c>
      <c r="F21" s="133">
        <f t="shared" si="1"/>
        <v>3.1521739130434767</v>
      </c>
      <c r="H21" s="133">
        <v>94.9</v>
      </c>
      <c r="I21" s="133">
        <f t="shared" si="2"/>
        <v>6.6292134831460681</v>
      </c>
      <c r="J21" s="158"/>
      <c r="K21" s="133">
        <v>85.4</v>
      </c>
      <c r="L21" s="133">
        <f t="shared" si="3"/>
        <v>8.6513994910941694</v>
      </c>
      <c r="M21" s="198"/>
    </row>
    <row r="22" spans="1:13" ht="13.8" x14ac:dyDescent="0.25">
      <c r="A22" s="1341">
        <v>2016</v>
      </c>
      <c r="B22" s="1342">
        <v>95.6</v>
      </c>
      <c r="C22" s="133">
        <f t="shared" si="0"/>
        <v>-2.249488752556239</v>
      </c>
      <c r="E22" s="1342">
        <v>95.1</v>
      </c>
      <c r="F22" s="133">
        <f t="shared" si="1"/>
        <v>0.21074815595363283</v>
      </c>
      <c r="H22" s="133">
        <v>92.3</v>
      </c>
      <c r="I22" s="133">
        <f t="shared" si="2"/>
        <v>-2.7397260273972712</v>
      </c>
      <c r="J22" s="158"/>
      <c r="K22" s="133">
        <v>89.8</v>
      </c>
      <c r="L22" s="133">
        <f t="shared" si="3"/>
        <v>5.1522248243559554</v>
      </c>
      <c r="M22" s="198"/>
    </row>
    <row r="23" spans="1:13" ht="15" customHeight="1" x14ac:dyDescent="0.25">
      <c r="A23" s="1341">
        <v>2017</v>
      </c>
      <c r="B23" s="1342">
        <v>99.3</v>
      </c>
      <c r="C23" s="133">
        <f t="shared" si="0"/>
        <v>3.8702928870292919</v>
      </c>
      <c r="E23" s="1342">
        <v>96.1</v>
      </c>
      <c r="F23" s="133">
        <f t="shared" si="1"/>
        <v>1.051524710830698</v>
      </c>
      <c r="H23" s="133">
        <v>93.8</v>
      </c>
      <c r="I23" s="133">
        <f t="shared" si="2"/>
        <v>1.6251354279523289</v>
      </c>
      <c r="J23" s="158"/>
      <c r="K23" s="133">
        <v>92.2</v>
      </c>
      <c r="L23" s="133">
        <f t="shared" si="3"/>
        <v>2.6726057906458767</v>
      </c>
    </row>
    <row r="24" spans="1:13" ht="13.8" x14ac:dyDescent="0.25">
      <c r="A24" s="1341">
        <v>2018</v>
      </c>
      <c r="B24" s="1342">
        <v>102.2</v>
      </c>
      <c r="C24" s="133">
        <f t="shared" si="0"/>
        <v>2.9204431017120003</v>
      </c>
      <c r="E24" s="1342">
        <v>96.2</v>
      </c>
      <c r="F24" s="133">
        <f t="shared" si="1"/>
        <v>0.10405827263268996</v>
      </c>
      <c r="H24" s="133">
        <v>92.3</v>
      </c>
      <c r="I24" s="133">
        <f t="shared" si="2"/>
        <v>-1.5991471215351827</v>
      </c>
      <c r="J24" s="158"/>
      <c r="K24" s="133">
        <v>95</v>
      </c>
      <c r="L24" s="133">
        <f t="shared" si="3"/>
        <v>3.0368763557483636</v>
      </c>
    </row>
    <row r="25" spans="1:13" ht="13.8" x14ac:dyDescent="0.25">
      <c r="A25" s="1341">
        <v>2019</v>
      </c>
      <c r="B25" s="1342">
        <v>99.9</v>
      </c>
      <c r="C25" s="133">
        <f t="shared" si="0"/>
        <v>-2.2504892367906093</v>
      </c>
      <c r="E25" s="1342">
        <v>98.2</v>
      </c>
      <c r="F25" s="133">
        <f t="shared" si="1"/>
        <v>2.079002079002068</v>
      </c>
      <c r="H25" s="133">
        <v>96.4</v>
      </c>
      <c r="I25" s="133">
        <f t="shared" si="2"/>
        <v>4.4420368364030516</v>
      </c>
      <c r="J25" s="158"/>
      <c r="K25" s="133">
        <v>99.3</v>
      </c>
      <c r="L25" s="133">
        <f t="shared" si="3"/>
        <v>4.5263157894736894</v>
      </c>
    </row>
    <row r="26" spans="1:13" ht="13.8" x14ac:dyDescent="0.25">
      <c r="A26" s="1177">
        <v>2020</v>
      </c>
      <c r="B26" s="1178">
        <v>97.6</v>
      </c>
      <c r="C26" s="133">
        <f t="shared" si="0"/>
        <v>-2.302302302302317</v>
      </c>
      <c r="E26" s="1178">
        <v>102.2</v>
      </c>
      <c r="F26" s="133">
        <f t="shared" si="1"/>
        <v>4.0733197556008127</v>
      </c>
      <c r="H26" s="133">
        <v>104.8</v>
      </c>
      <c r="I26" s="133">
        <f t="shared" si="2"/>
        <v>8.7136929460580816</v>
      </c>
      <c r="J26" s="158"/>
      <c r="K26" s="133">
        <v>96.9</v>
      </c>
      <c r="L26" s="133">
        <f t="shared" si="3"/>
        <v>-2.4169184290030121</v>
      </c>
    </row>
    <row r="27" spans="1:13" ht="13.8" x14ac:dyDescent="0.25">
      <c r="L27" s="133"/>
    </row>
    <row r="28" spans="1:13" ht="13.8" x14ac:dyDescent="0.25">
      <c r="E28" s="184"/>
      <c r="F28" s="184"/>
      <c r="H28" s="1505"/>
      <c r="I28" s="1505"/>
    </row>
    <row r="29" spans="1:13" ht="13.8" x14ac:dyDescent="0.25">
      <c r="B29" s="184"/>
      <c r="C29" s="184"/>
      <c r="D29" s="33"/>
      <c r="E29" s="1505" t="s">
        <v>1460</v>
      </c>
      <c r="F29" s="1505"/>
      <c r="G29" s="33"/>
      <c r="H29" s="1505"/>
      <c r="I29" s="1505"/>
      <c r="K29" s="1505" t="s">
        <v>600</v>
      </c>
      <c r="L29" s="1505"/>
      <c r="M29" s="33"/>
    </row>
    <row r="30" spans="1:13" ht="13.8" x14ac:dyDescent="0.25">
      <c r="A30" s="736"/>
      <c r="B30" s="1505" t="s">
        <v>1353</v>
      </c>
      <c r="C30" s="1505"/>
      <c r="D30" s="33"/>
      <c r="E30" s="1505" t="s">
        <v>1461</v>
      </c>
      <c r="F30" s="1505"/>
      <c r="G30" s="33"/>
      <c r="H30" s="1505" t="s">
        <v>1354</v>
      </c>
      <c r="I30" s="1505"/>
      <c r="K30" s="1505" t="s">
        <v>1355</v>
      </c>
      <c r="L30" s="1505"/>
      <c r="M30" s="33"/>
    </row>
    <row r="31" spans="1:13" ht="13.8" x14ac:dyDescent="0.25">
      <c r="A31" s="33" t="s">
        <v>614</v>
      </c>
      <c r="B31" s="33" t="s">
        <v>20</v>
      </c>
      <c r="C31" s="33" t="s">
        <v>859</v>
      </c>
      <c r="D31" s="33"/>
      <c r="E31" s="33" t="s">
        <v>20</v>
      </c>
      <c r="F31" s="33" t="s">
        <v>859</v>
      </c>
      <c r="G31" s="33"/>
      <c r="H31" s="33" t="s">
        <v>20</v>
      </c>
      <c r="I31" s="33" t="s">
        <v>859</v>
      </c>
      <c r="K31" s="33" t="s">
        <v>20</v>
      </c>
      <c r="L31" s="33" t="s">
        <v>859</v>
      </c>
      <c r="M31" s="33"/>
    </row>
    <row r="32" spans="1:13" ht="4.5" customHeight="1" thickBot="1" x14ac:dyDescent="0.3">
      <c r="A32" s="17"/>
      <c r="B32" s="18"/>
      <c r="C32" s="18"/>
      <c r="D32" s="69"/>
      <c r="E32" s="18"/>
      <c r="F32" s="18"/>
      <c r="G32" s="69"/>
      <c r="H32" s="18"/>
      <c r="I32" s="18"/>
      <c r="K32" s="18"/>
      <c r="L32" s="18"/>
      <c r="M32" s="69"/>
    </row>
    <row r="33" spans="1:13" ht="4.5" customHeight="1" x14ac:dyDescent="0.25">
      <c r="A33" s="2"/>
      <c r="B33" s="14"/>
      <c r="C33" s="14"/>
      <c r="D33" s="14"/>
    </row>
    <row r="34" spans="1:13" ht="14.25" customHeight="1" x14ac:dyDescent="0.25">
      <c r="A34" s="1341">
        <v>2006</v>
      </c>
      <c r="B34" s="133">
        <v>81.2</v>
      </c>
      <c r="C34" s="198">
        <v>2.1</v>
      </c>
      <c r="D34" s="106"/>
      <c r="E34" s="133">
        <v>72.5</v>
      </c>
      <c r="F34" s="198">
        <v>3.1</v>
      </c>
      <c r="G34" s="158"/>
      <c r="H34" s="133">
        <v>87.6</v>
      </c>
      <c r="I34" s="198">
        <v>-5.6</v>
      </c>
      <c r="J34" s="158"/>
      <c r="K34" s="133">
        <v>81.8</v>
      </c>
      <c r="L34" s="198">
        <v>2.2999999999999998</v>
      </c>
    </row>
    <row r="35" spans="1:13" ht="13.8" x14ac:dyDescent="0.25">
      <c r="A35" s="1341">
        <v>2007</v>
      </c>
      <c r="B35" s="133">
        <v>82.6</v>
      </c>
      <c r="C35" s="133">
        <f>(B35/B34-1)*100</f>
        <v>1.7241379310344751</v>
      </c>
      <c r="D35" s="106"/>
      <c r="E35" s="133">
        <v>74.5</v>
      </c>
      <c r="F35" s="133">
        <f>(E35/E34-1)*100</f>
        <v>2.7586206896551779</v>
      </c>
      <c r="G35" s="158"/>
      <c r="H35" s="133">
        <v>84.6</v>
      </c>
      <c r="I35" s="133">
        <f>(H35/H34-1)*100</f>
        <v>-3.4246575342465779</v>
      </c>
      <c r="J35" s="158"/>
      <c r="K35" s="133">
        <v>83.1</v>
      </c>
      <c r="L35" s="133">
        <f>(K35/K34-1)*100</f>
        <v>1.5892420537897189</v>
      </c>
      <c r="M35" s="198"/>
    </row>
    <row r="36" spans="1:13" ht="13.8" x14ac:dyDescent="0.25">
      <c r="A36" s="1341">
        <v>2008</v>
      </c>
      <c r="B36" s="133">
        <v>84.9</v>
      </c>
      <c r="C36" s="133">
        <f t="shared" ref="C36:C48" si="4">(B36/B35-1)*100</f>
        <v>2.784503631961277</v>
      </c>
      <c r="D36" s="106"/>
      <c r="E36" s="133">
        <v>75.599999999999994</v>
      </c>
      <c r="F36" s="133">
        <f t="shared" ref="F36:F48" si="5">(E36/E35-1)*100</f>
        <v>1.4765100671140896</v>
      </c>
      <c r="G36" s="158"/>
      <c r="H36" s="133">
        <v>82.7</v>
      </c>
      <c r="I36" s="133">
        <f t="shared" ref="I36:I48" si="6">(H36/H35-1)*100</f>
        <v>-2.2458628841607431</v>
      </c>
      <c r="J36" s="158"/>
      <c r="K36" s="133">
        <v>86.7</v>
      </c>
      <c r="L36" s="133">
        <f t="shared" ref="L36:L48" si="7">(K36/K35-1)*100</f>
        <v>4.3321299638989341</v>
      </c>
      <c r="M36" s="198"/>
    </row>
    <row r="37" spans="1:13" ht="13.8" x14ac:dyDescent="0.25">
      <c r="A37" s="1341">
        <v>2009</v>
      </c>
      <c r="B37" s="133">
        <v>86.9</v>
      </c>
      <c r="C37" s="133">
        <f t="shared" si="4"/>
        <v>2.3557126030624209</v>
      </c>
      <c r="D37" s="106"/>
      <c r="E37" s="133">
        <v>76.8</v>
      </c>
      <c r="F37" s="133">
        <f t="shared" si="5"/>
        <v>1.5873015873015817</v>
      </c>
      <c r="G37" s="158"/>
      <c r="H37" s="133">
        <v>81.8</v>
      </c>
      <c r="I37" s="133">
        <f t="shared" si="6"/>
        <v>-1.088270858524798</v>
      </c>
      <c r="J37" s="158"/>
      <c r="K37" s="133">
        <v>83.7</v>
      </c>
      <c r="L37" s="133">
        <f t="shared" si="7"/>
        <v>-3.4602076124567449</v>
      </c>
      <c r="M37" s="198"/>
    </row>
    <row r="38" spans="1:13" ht="13.8" x14ac:dyDescent="0.25">
      <c r="A38" s="1341">
        <v>2010</v>
      </c>
      <c r="B38" s="133">
        <v>88.1</v>
      </c>
      <c r="C38" s="133">
        <f t="shared" si="4"/>
        <v>1.3808975834292081</v>
      </c>
      <c r="D38" s="106"/>
      <c r="E38" s="133">
        <v>78.400000000000006</v>
      </c>
      <c r="F38" s="133">
        <f t="shared" si="5"/>
        <v>2.0833333333333481</v>
      </c>
      <c r="G38" s="158"/>
      <c r="H38" s="133">
        <v>82</v>
      </c>
      <c r="I38" s="133">
        <f t="shared" si="6"/>
        <v>0.24449877750611915</v>
      </c>
      <c r="J38" s="158"/>
      <c r="K38" s="133">
        <v>84.9</v>
      </c>
      <c r="L38" s="133">
        <f t="shared" si="7"/>
        <v>1.433691756272415</v>
      </c>
      <c r="M38" s="198"/>
    </row>
    <row r="39" spans="1:13" ht="13.8" x14ac:dyDescent="0.25">
      <c r="A39" s="1341">
        <v>2011</v>
      </c>
      <c r="B39" s="133">
        <v>89.9</v>
      </c>
      <c r="C39" s="133">
        <f t="shared" si="4"/>
        <v>2.0431328036322416</v>
      </c>
      <c r="E39" s="133">
        <v>80.5</v>
      </c>
      <c r="F39" s="133">
        <f t="shared" si="5"/>
        <v>2.6785714285714191</v>
      </c>
      <c r="G39" s="158"/>
      <c r="H39" s="133">
        <v>80.5</v>
      </c>
      <c r="I39" s="133">
        <f t="shared" si="6"/>
        <v>-1.8292682926829285</v>
      </c>
      <c r="J39" s="158"/>
      <c r="K39" s="133">
        <v>90.8</v>
      </c>
      <c r="L39" s="133">
        <f t="shared" si="7"/>
        <v>6.9493521790341406</v>
      </c>
      <c r="M39" s="198"/>
    </row>
    <row r="40" spans="1:13" ht="13.8" x14ac:dyDescent="0.25">
      <c r="A40" s="1341">
        <v>2012</v>
      </c>
      <c r="B40" s="133">
        <v>91.5</v>
      </c>
      <c r="C40" s="133">
        <f t="shared" si="4"/>
        <v>1.7797552836484876</v>
      </c>
      <c r="E40" s="133">
        <v>82.7</v>
      </c>
      <c r="F40" s="133">
        <f t="shared" si="5"/>
        <v>2.7329192546583947</v>
      </c>
      <c r="G40" s="158"/>
      <c r="H40" s="133">
        <v>84.7</v>
      </c>
      <c r="I40" s="133">
        <f t="shared" si="6"/>
        <v>5.2173913043478404</v>
      </c>
      <c r="J40" s="158"/>
      <c r="K40" s="133">
        <v>91.8</v>
      </c>
      <c r="L40" s="133">
        <f t="shared" si="7"/>
        <v>1.1013215859030812</v>
      </c>
      <c r="M40" s="198"/>
    </row>
    <row r="41" spans="1:13" ht="13.8" x14ac:dyDescent="0.25">
      <c r="A41" s="1341">
        <v>2013</v>
      </c>
      <c r="B41" s="133">
        <v>92.5</v>
      </c>
      <c r="C41" s="133">
        <f t="shared" si="4"/>
        <v>1.0928961748633892</v>
      </c>
      <c r="E41" s="133">
        <v>83</v>
      </c>
      <c r="F41" s="133">
        <f t="shared" si="5"/>
        <v>0.36275695284160303</v>
      </c>
      <c r="G41" s="158"/>
      <c r="H41" s="133">
        <v>87.6</v>
      </c>
      <c r="I41" s="133">
        <f t="shared" si="6"/>
        <v>3.4238488783943311</v>
      </c>
      <c r="J41" s="158"/>
      <c r="K41" s="133">
        <v>92.2</v>
      </c>
      <c r="L41" s="133">
        <f t="shared" si="7"/>
        <v>0.43572984749455923</v>
      </c>
      <c r="M41" s="198"/>
    </row>
    <row r="42" spans="1:13" ht="13.8" x14ac:dyDescent="0.25">
      <c r="A42" s="1341">
        <v>2014</v>
      </c>
      <c r="B42" s="133">
        <v>93.5</v>
      </c>
      <c r="C42" s="133">
        <f t="shared" si="4"/>
        <v>1.08108108108107</v>
      </c>
      <c r="E42" s="133">
        <v>85.2</v>
      </c>
      <c r="F42" s="133">
        <f t="shared" si="5"/>
        <v>2.6506024096385472</v>
      </c>
      <c r="G42" s="158"/>
      <c r="H42" s="133">
        <v>87.2</v>
      </c>
      <c r="I42" s="133">
        <f t="shared" si="6"/>
        <v>-0.45662100456620447</v>
      </c>
      <c r="J42" s="158"/>
      <c r="K42" s="133">
        <v>94.5</v>
      </c>
      <c r="L42" s="133">
        <f t="shared" si="7"/>
        <v>2.4945770065075923</v>
      </c>
      <c r="M42" s="198"/>
    </row>
    <row r="43" spans="1:13" ht="13.8" x14ac:dyDescent="0.25">
      <c r="A43" s="1341">
        <v>2015</v>
      </c>
      <c r="B43" s="133">
        <v>94</v>
      </c>
      <c r="C43" s="133">
        <f t="shared" si="4"/>
        <v>0.53475935828877219</v>
      </c>
      <c r="E43" s="133">
        <v>86</v>
      </c>
      <c r="F43" s="133">
        <f t="shared" si="5"/>
        <v>0.93896713615022609</v>
      </c>
      <c r="G43" s="158"/>
      <c r="H43" s="133">
        <v>89.2</v>
      </c>
      <c r="I43" s="133">
        <f t="shared" si="6"/>
        <v>2.2935779816513735</v>
      </c>
      <c r="J43" s="158"/>
      <c r="K43" s="133">
        <v>93.7</v>
      </c>
      <c r="L43" s="133">
        <f t="shared" si="7"/>
        <v>-0.84656084656083985</v>
      </c>
      <c r="M43" s="198"/>
    </row>
    <row r="44" spans="1:13" ht="13.8" x14ac:dyDescent="0.25">
      <c r="A44" s="1341">
        <v>2016</v>
      </c>
      <c r="B44" s="133">
        <v>95.7</v>
      </c>
      <c r="C44" s="133">
        <f t="shared" si="4"/>
        <v>1.8085106382978777</v>
      </c>
      <c r="E44" s="133">
        <v>85.8</v>
      </c>
      <c r="F44" s="133">
        <f t="shared" si="5"/>
        <v>-0.23255813953488857</v>
      </c>
      <c r="G44" s="158"/>
      <c r="H44" s="133">
        <v>91.5</v>
      </c>
      <c r="I44" s="133">
        <f t="shared" si="6"/>
        <v>2.5784753363228718</v>
      </c>
      <c r="J44" s="158"/>
      <c r="K44" s="133">
        <v>93.5</v>
      </c>
      <c r="L44" s="133">
        <f t="shared" si="7"/>
        <v>-0.21344717182497641</v>
      </c>
      <c r="M44" s="198"/>
    </row>
    <row r="45" spans="1:13" ht="15" customHeight="1" x14ac:dyDescent="0.25">
      <c r="A45" s="1341">
        <v>2017</v>
      </c>
      <c r="B45" s="133">
        <v>97.1</v>
      </c>
      <c r="C45" s="133">
        <f t="shared" si="4"/>
        <v>1.4629049111807735</v>
      </c>
      <c r="E45" s="133">
        <v>86.3</v>
      </c>
      <c r="F45" s="133">
        <f t="shared" si="5"/>
        <v>0.58275058275059077</v>
      </c>
      <c r="G45" s="158"/>
      <c r="H45" s="133">
        <v>96.4</v>
      </c>
      <c r="I45" s="133">
        <f t="shared" si="6"/>
        <v>5.3551912568306159</v>
      </c>
      <c r="J45" s="158"/>
      <c r="K45" s="133">
        <v>96.4</v>
      </c>
      <c r="L45" s="133">
        <f t="shared" si="7"/>
        <v>3.1016042780748654</v>
      </c>
    </row>
    <row r="46" spans="1:13" s="81" customFormat="1" ht="13.8" x14ac:dyDescent="0.25">
      <c r="A46" s="1341">
        <v>2018</v>
      </c>
      <c r="B46" s="133">
        <v>97.6</v>
      </c>
      <c r="C46" s="133">
        <f t="shared" si="4"/>
        <v>0.51493305870236039</v>
      </c>
      <c r="D46"/>
      <c r="E46" s="133">
        <v>92.4</v>
      </c>
      <c r="F46" s="133">
        <f t="shared" si="5"/>
        <v>7.0683661645422946</v>
      </c>
      <c r="G46" s="158"/>
      <c r="H46" s="133">
        <v>102.8</v>
      </c>
      <c r="I46" s="133">
        <f t="shared" si="6"/>
        <v>6.639004149377592</v>
      </c>
      <c r="J46" s="158"/>
      <c r="K46" s="133">
        <v>100.2</v>
      </c>
      <c r="L46" s="133">
        <f t="shared" si="7"/>
        <v>3.9419087136929321</v>
      </c>
    </row>
    <row r="47" spans="1:13" s="81" customFormat="1" ht="13.8" x14ac:dyDescent="0.25">
      <c r="A47" s="1341">
        <v>2019</v>
      </c>
      <c r="B47" s="133">
        <v>99.5</v>
      </c>
      <c r="C47" s="133">
        <f t="shared" si="4"/>
        <v>1.9467213114754189</v>
      </c>
      <c r="D47"/>
      <c r="E47" s="133">
        <v>94.3</v>
      </c>
      <c r="F47" s="133">
        <f t="shared" si="5"/>
        <v>2.0562770562770449</v>
      </c>
      <c r="G47" s="158"/>
      <c r="H47" s="133">
        <v>101</v>
      </c>
      <c r="I47" s="133">
        <f t="shared" si="6"/>
        <v>-1.7509727626459082</v>
      </c>
      <c r="J47" s="158"/>
      <c r="K47" s="133">
        <v>100</v>
      </c>
      <c r="L47" s="133">
        <f t="shared" si="7"/>
        <v>-0.19960079840319889</v>
      </c>
    </row>
    <row r="48" spans="1:13" ht="13.8" x14ac:dyDescent="0.25">
      <c r="A48" s="1177">
        <v>2020</v>
      </c>
      <c r="B48" s="133">
        <v>101.6</v>
      </c>
      <c r="C48" s="133">
        <f t="shared" si="4"/>
        <v>2.1105527638190846</v>
      </c>
      <c r="E48" s="133">
        <v>99.4</v>
      </c>
      <c r="F48" s="133">
        <f t="shared" si="5"/>
        <v>5.4082714740190996</v>
      </c>
      <c r="G48" s="158"/>
      <c r="H48" s="133">
        <v>118.8</v>
      </c>
      <c r="I48" s="133">
        <f t="shared" si="6"/>
        <v>17.623762376237618</v>
      </c>
      <c r="J48" s="158"/>
      <c r="K48" s="133">
        <v>99.6</v>
      </c>
      <c r="L48" s="133">
        <f t="shared" si="7"/>
        <v>-0.40000000000000036</v>
      </c>
    </row>
    <row r="51" spans="1:12" ht="28.5" customHeight="1" x14ac:dyDescent="0.25">
      <c r="A51" s="1463" t="s">
        <v>1565</v>
      </c>
      <c r="B51" s="1463"/>
      <c r="C51" s="1463"/>
      <c r="D51" s="1463"/>
      <c r="E51" s="1463"/>
      <c r="F51" s="1463"/>
      <c r="G51" s="1463"/>
      <c r="H51" s="1463"/>
      <c r="I51" s="1463"/>
      <c r="J51" s="1463"/>
      <c r="K51" s="1463"/>
      <c r="L51" s="1463"/>
    </row>
    <row r="52" spans="1:12" ht="13.8" x14ac:dyDescent="0.25">
      <c r="A52" s="159"/>
    </row>
    <row r="53" spans="1:12" ht="14.25" customHeight="1" x14ac:dyDescent="0.25">
      <c r="A53" s="1473" t="s">
        <v>2471</v>
      </c>
      <c r="B53" s="1473"/>
      <c r="C53" s="1473"/>
      <c r="D53" s="1473"/>
      <c r="E53" s="1473"/>
      <c r="F53" s="1473"/>
      <c r="G53" s="1473"/>
      <c r="H53" s="1473"/>
      <c r="I53" s="1473"/>
      <c r="J53" s="1473"/>
      <c r="K53" s="1473"/>
      <c r="L53" s="1473"/>
    </row>
    <row r="54" spans="1:12" ht="13.8" x14ac:dyDescent="0.25">
      <c r="A54" s="1455"/>
      <c r="B54" s="1455"/>
      <c r="C54" s="1455"/>
      <c r="D54" s="1455"/>
      <c r="E54" s="1455"/>
      <c r="F54" s="1455"/>
      <c r="G54" s="1455"/>
      <c r="H54" s="1455"/>
      <c r="I54" s="1455"/>
      <c r="J54" s="1455"/>
      <c r="K54" s="1455"/>
      <c r="L54" s="1455"/>
    </row>
  </sheetData>
  <customSheetViews>
    <customSheetView guid="{9014CDA8-C3FC-41E6-A045-DAEFC55B82B1}" showPageBreaks="1" fitToPage="1" printArea="1">
      <selection activeCell="B26" sqref="B26"/>
      <pageMargins left="0.75" right="0.75" top="1" bottom="1" header="0.5" footer="0.5"/>
      <printOptions horizontalCentered="1"/>
      <pageSetup scale="84" firstPageNumber="69" orientation="portrait" horizontalDpi="4294967293" verticalDpi="300" r:id="rId1"/>
      <headerFooter alignWithMargins="0">
        <oddFooter>&amp;C&amp;P</oddFooter>
      </headerFooter>
    </customSheetView>
    <customSheetView guid="{F67F5823-51D5-4D47-B100-5B47C1E6BCB9}" showPageBreaks="1" fitToPage="1" printArea="1">
      <selection sqref="A1:L1"/>
      <pageMargins left="0.75" right="0.75" top="1" bottom="1" header="0.5" footer="0.5"/>
      <printOptions horizontalCentered="1"/>
      <pageSetup scale="82" firstPageNumber="69" orientation="portrait" horizontalDpi="4294967293" verticalDpi="300" r:id="rId2"/>
      <headerFooter alignWithMargins="0">
        <oddFooter>&amp;C&amp;P</oddFooter>
      </headerFooter>
    </customSheetView>
  </customSheetViews>
  <mergeCells count="20">
    <mergeCell ref="H28:I28"/>
    <mergeCell ref="H29:I29"/>
    <mergeCell ref="K8:L8"/>
    <mergeCell ref="B8:C8"/>
    <mergeCell ref="E8:F8"/>
    <mergeCell ref="H8:I8"/>
    <mergeCell ref="E29:F29"/>
    <mergeCell ref="E7:F7"/>
    <mergeCell ref="A5:L5"/>
    <mergeCell ref="A1:L1"/>
    <mergeCell ref="A3:L3"/>
    <mergeCell ref="A4:L4"/>
    <mergeCell ref="A54:L54"/>
    <mergeCell ref="A53:L53"/>
    <mergeCell ref="A51:L51"/>
    <mergeCell ref="B30:C30"/>
    <mergeCell ref="K29:L29"/>
    <mergeCell ref="E30:F30"/>
    <mergeCell ref="H30:I30"/>
    <mergeCell ref="K30:L30"/>
  </mergeCells>
  <phoneticPr fontId="0" type="noConversion"/>
  <hyperlinks>
    <hyperlink ref="A53:L53" r:id="rId3" display="Source: Statistics Canada. Table 18-10-0267-01 Industrial product price index, by industry, monthly" xr:uid="{00000000-0004-0000-2A00-000000000000}"/>
  </hyperlinks>
  <printOptions horizontalCentered="1"/>
  <pageMargins left="0.74803149606299202" right="0.74803149606299202" top="0.98425196850393704" bottom="0.98425196850393704" header="0.511811023622047" footer="0.511811023622047"/>
  <pageSetup scale="88" firstPageNumber="27" orientation="portrait" useFirstPageNumber="1" r:id="rId4"/>
  <headerFooter alignWithMargins="0"/>
  <legacyDrawingHF r:id="rId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1">
    <tabColor indexed="44"/>
    <pageSetUpPr fitToPage="1"/>
  </sheetPr>
  <dimension ref="A1:K54"/>
  <sheetViews>
    <sheetView zoomScaleNormal="100" workbookViewId="0">
      <selection sqref="A1:H1"/>
    </sheetView>
  </sheetViews>
  <sheetFormatPr defaultRowHeight="13.2" x14ac:dyDescent="0.25"/>
  <cols>
    <col min="1" max="1" width="18.44140625" customWidth="1"/>
    <col min="2" max="2" width="22.109375" customWidth="1"/>
    <col min="3" max="3" width="12.88671875" bestFit="1" customWidth="1"/>
    <col min="4" max="4" width="11.88671875" bestFit="1" customWidth="1"/>
    <col min="5" max="5" width="12.5546875" customWidth="1"/>
    <col min="6" max="6" width="12.88671875" bestFit="1" customWidth="1"/>
    <col min="7" max="7" width="13.88671875" customWidth="1"/>
    <col min="8" max="8" width="13" customWidth="1"/>
  </cols>
  <sheetData>
    <row r="1" spans="1:8" ht="17.399999999999999" x14ac:dyDescent="0.3">
      <c r="A1" s="1451" t="s">
        <v>389</v>
      </c>
      <c r="B1" s="1451"/>
      <c r="C1" s="1451"/>
      <c r="D1" s="1451"/>
      <c r="E1" s="1451"/>
      <c r="F1" s="1451"/>
      <c r="G1" s="1451"/>
      <c r="H1" s="1451"/>
    </row>
    <row r="2" spans="1:8" ht="17.399999999999999" x14ac:dyDescent="0.3">
      <c r="A2" s="27"/>
    </row>
    <row r="3" spans="1:8" ht="17.399999999999999" x14ac:dyDescent="0.3">
      <c r="A3" s="1452" t="s">
        <v>2473</v>
      </c>
      <c r="B3" s="1452"/>
      <c r="C3" s="1452"/>
      <c r="D3" s="1452"/>
      <c r="E3" s="1452"/>
      <c r="F3" s="1452"/>
      <c r="G3" s="1452"/>
      <c r="H3" s="1452"/>
    </row>
    <row r="4" spans="1:8" ht="17.399999999999999" x14ac:dyDescent="0.3">
      <c r="A4" s="1452" t="s">
        <v>440</v>
      </c>
      <c r="B4" s="1452"/>
      <c r="C4" s="1452"/>
      <c r="D4" s="1452"/>
      <c r="E4" s="1452"/>
      <c r="F4" s="1452"/>
      <c r="G4" s="1452"/>
      <c r="H4" s="1452"/>
    </row>
    <row r="7" spans="1:8" s="16" customFormat="1" ht="15.75" customHeight="1" x14ac:dyDescent="0.3">
      <c r="C7" s="16" t="s">
        <v>986</v>
      </c>
      <c r="D7" s="578" t="s">
        <v>480</v>
      </c>
      <c r="E7" s="306"/>
      <c r="F7" s="16" t="s">
        <v>986</v>
      </c>
      <c r="G7" s="16" t="s">
        <v>480</v>
      </c>
      <c r="H7" s="78"/>
    </row>
    <row r="8" spans="1:8" s="16" customFormat="1" ht="15.75" customHeight="1" x14ac:dyDescent="0.3">
      <c r="B8" s="16" t="s">
        <v>614</v>
      </c>
      <c r="C8" s="16" t="s">
        <v>465</v>
      </c>
      <c r="D8" s="578" t="s">
        <v>854</v>
      </c>
      <c r="E8" s="577" t="s">
        <v>614</v>
      </c>
      <c r="F8" s="16" t="s">
        <v>465</v>
      </c>
      <c r="G8" s="16" t="s">
        <v>854</v>
      </c>
      <c r="H8" s="306"/>
    </row>
    <row r="9" spans="1:8" ht="4.5" customHeight="1" thickBot="1" x14ac:dyDescent="0.3">
      <c r="B9" s="87"/>
      <c r="C9" s="18"/>
      <c r="D9" s="416"/>
      <c r="E9" s="18"/>
      <c r="F9" s="18"/>
      <c r="G9" s="18"/>
      <c r="H9" s="154"/>
    </row>
    <row r="10" spans="1:8" ht="4.5" customHeight="1" x14ac:dyDescent="0.25">
      <c r="B10" s="157"/>
      <c r="C10" s="69"/>
      <c r="D10" s="417"/>
      <c r="E10" s="69"/>
      <c r="F10" s="69"/>
      <c r="G10" s="69"/>
      <c r="H10" s="154"/>
    </row>
    <row r="11" spans="1:8" ht="13.8" x14ac:dyDescent="0.25">
      <c r="B11" s="1341">
        <v>2005</v>
      </c>
      <c r="C11" s="1342">
        <v>1423.5540000000001</v>
      </c>
      <c r="D11" s="580">
        <v>2.7261260117075192</v>
      </c>
      <c r="E11" s="305">
        <v>2013</v>
      </c>
      <c r="F11" s="1342">
        <v>1939.336</v>
      </c>
      <c r="G11" s="198">
        <v>0.92040742091819006</v>
      </c>
      <c r="H11" s="307"/>
    </row>
    <row r="12" spans="1:8" ht="13.8" x14ac:dyDescent="0.25">
      <c r="B12" s="1341">
        <v>2006</v>
      </c>
      <c r="C12" s="1342">
        <v>1509.0540000000001</v>
      </c>
      <c r="D12" s="580">
        <v>6.0060946054733444</v>
      </c>
      <c r="E12" s="305">
        <v>2014</v>
      </c>
      <c r="F12" s="1342">
        <v>2007.1790000000001</v>
      </c>
      <c r="G12" s="198">
        <v>3.4982591979935362</v>
      </c>
      <c r="H12" s="304"/>
    </row>
    <row r="13" spans="1:8" ht="13.8" x14ac:dyDescent="0.25">
      <c r="B13" s="1341">
        <v>2007</v>
      </c>
      <c r="C13" s="1342">
        <v>1620.82</v>
      </c>
      <c r="D13" s="580">
        <v>7.4063618664408137</v>
      </c>
      <c r="E13" s="305">
        <v>2015</v>
      </c>
      <c r="F13" s="1342">
        <v>2058.6979999999999</v>
      </c>
      <c r="G13" s="198">
        <v>2.5667366986202866</v>
      </c>
      <c r="H13" s="304"/>
    </row>
    <row r="14" spans="1:8" ht="13.8" x14ac:dyDescent="0.25">
      <c r="B14" s="1341">
        <v>2008</v>
      </c>
      <c r="C14" s="1342">
        <v>1702.9739999999999</v>
      </c>
      <c r="D14" s="580">
        <v>5.0686689453486533</v>
      </c>
      <c r="E14" s="305">
        <v>2016</v>
      </c>
      <c r="F14" s="1342">
        <v>2209.0990000000002</v>
      </c>
      <c r="G14" s="198">
        <v>7.3056368636876368</v>
      </c>
      <c r="H14" s="304"/>
    </row>
    <row r="15" spans="1:8" ht="13.8" x14ac:dyDescent="0.25">
      <c r="B15" s="1341">
        <v>2009</v>
      </c>
      <c r="C15" s="1342">
        <v>1681.643</v>
      </c>
      <c r="D15" s="580">
        <v>-1.2525734391717003</v>
      </c>
      <c r="E15" s="305">
        <v>2017</v>
      </c>
      <c r="F15" s="1342">
        <v>2349.1529999999998</v>
      </c>
      <c r="G15" s="198">
        <v>6.3398697840159945</v>
      </c>
      <c r="H15" s="304"/>
    </row>
    <row r="16" spans="1:8" ht="16.2" x14ac:dyDescent="0.25">
      <c r="B16" s="1341">
        <v>2010</v>
      </c>
      <c r="C16" s="1342">
        <v>1770.181</v>
      </c>
      <c r="D16" s="580">
        <v>5.2649700322838999</v>
      </c>
      <c r="E16" s="305" t="s">
        <v>2364</v>
      </c>
      <c r="F16" s="1342">
        <v>2412</v>
      </c>
      <c r="G16" s="198">
        <f>(F16/F15-1)*100</f>
        <v>2.675304673641965</v>
      </c>
      <c r="H16" s="304"/>
    </row>
    <row r="17" spans="1:9" ht="14.25" customHeight="1" x14ac:dyDescent="0.25">
      <c r="B17" s="1341">
        <v>2011</v>
      </c>
      <c r="C17" s="1342">
        <v>1865.8140000000001</v>
      </c>
      <c r="D17" s="580">
        <v>5.4024418971845289</v>
      </c>
      <c r="E17" s="305" t="s">
        <v>2474</v>
      </c>
      <c r="F17" s="1342">
        <v>2506.6999999999998</v>
      </c>
      <c r="G17" s="198">
        <f>(F17/F16-1)*100</f>
        <v>3.9262023217246922</v>
      </c>
      <c r="H17" s="304"/>
    </row>
    <row r="18" spans="1:9" ht="16.2" x14ac:dyDescent="0.25">
      <c r="B18" s="305">
        <v>2012</v>
      </c>
      <c r="C18" s="1342">
        <v>1921.6489999999999</v>
      </c>
      <c r="D18" s="1358">
        <v>2.9925276581695526</v>
      </c>
      <c r="E18" s="1359" t="s">
        <v>2475</v>
      </c>
      <c r="F18" s="1207">
        <v>2541.4</v>
      </c>
      <c r="G18" s="198">
        <f>(F18/F17-1)*100</f>
        <v>1.3842901025252541</v>
      </c>
      <c r="H18" s="304"/>
    </row>
    <row r="19" spans="1:9" ht="13.8" x14ac:dyDescent="0.25">
      <c r="H19" s="304"/>
    </row>
    <row r="20" spans="1:9" ht="13.8" x14ac:dyDescent="0.25">
      <c r="B20" s="1345" t="s">
        <v>948</v>
      </c>
      <c r="C20" s="159" t="s">
        <v>408</v>
      </c>
      <c r="H20" s="304"/>
    </row>
    <row r="21" spans="1:9" ht="14.25" customHeight="1" x14ac:dyDescent="0.25">
      <c r="A21" s="10"/>
      <c r="B21" s="1506"/>
      <c r="C21" s="1506"/>
      <c r="D21" s="1506"/>
      <c r="E21" s="1506"/>
      <c r="F21" s="1506"/>
      <c r="G21" s="1506"/>
      <c r="H21" s="249"/>
    </row>
    <row r="22" spans="1:9" ht="14.25" customHeight="1" x14ac:dyDescent="0.25">
      <c r="A22" s="10"/>
      <c r="B22" s="1473" t="s">
        <v>2224</v>
      </c>
      <c r="C22" s="1473"/>
      <c r="D22" s="1473"/>
      <c r="E22" s="1473"/>
      <c r="F22" s="1473"/>
      <c r="G22" s="1473"/>
      <c r="H22" s="249"/>
    </row>
    <row r="23" spans="1:9" ht="14.25" customHeight="1" x14ac:dyDescent="0.25">
      <c r="B23" s="1455"/>
      <c r="C23" s="1455"/>
      <c r="D23" s="1455"/>
      <c r="E23" s="1455"/>
      <c r="F23" s="1455"/>
      <c r="G23" s="1455"/>
      <c r="H23" s="249"/>
    </row>
    <row r="24" spans="1:9" ht="12.75" customHeight="1" x14ac:dyDescent="0.25">
      <c r="A24" s="10"/>
      <c r="B24" s="38"/>
      <c r="C24" s="40"/>
      <c r="D24" s="40"/>
      <c r="E24" s="38"/>
      <c r="F24" s="38"/>
      <c r="G24" s="40"/>
    </row>
    <row r="25" spans="1:9" s="16" customFormat="1" ht="18" customHeight="1" x14ac:dyDescent="0.3">
      <c r="A25" s="1451" t="s">
        <v>2476</v>
      </c>
      <c r="B25" s="1451"/>
      <c r="C25" s="1451"/>
      <c r="D25" s="1451"/>
      <c r="E25" s="1451"/>
      <c r="F25" s="1451"/>
      <c r="G25" s="1451"/>
      <c r="H25" s="1451"/>
      <c r="I25" s="29"/>
    </row>
    <row r="26" spans="1:9" s="16" customFormat="1" ht="18" customHeight="1" x14ac:dyDescent="0.3">
      <c r="A26" s="1452" t="s">
        <v>440</v>
      </c>
      <c r="B26" s="1452"/>
      <c r="C26" s="1452"/>
      <c r="D26" s="1452"/>
      <c r="E26" s="1452"/>
      <c r="F26" s="1452"/>
      <c r="G26" s="1452"/>
      <c r="H26" s="1452"/>
      <c r="I26" s="29"/>
    </row>
    <row r="27" spans="1:9" s="16" customFormat="1" ht="18" customHeight="1" x14ac:dyDescent="0.3">
      <c r="A27" s="1452" t="s">
        <v>1375</v>
      </c>
      <c r="B27" s="1452"/>
      <c r="C27" s="1452"/>
      <c r="D27" s="1452"/>
      <c r="E27" s="1452"/>
      <c r="F27" s="1452"/>
      <c r="G27" s="1452"/>
      <c r="H27" s="1452"/>
      <c r="I27" s="15"/>
    </row>
    <row r="28" spans="1:9" s="16" customFormat="1" ht="12.75" customHeight="1" x14ac:dyDescent="0.3">
      <c r="A28" s="15"/>
      <c r="B28" s="15"/>
      <c r="C28" s="15"/>
      <c r="D28" s="15"/>
      <c r="E28" s="15"/>
      <c r="F28" s="15"/>
      <c r="G28" s="15"/>
      <c r="H28" s="15"/>
      <c r="I28" s="15"/>
    </row>
    <row r="29" spans="1:9" s="16" customFormat="1" ht="12.75" customHeight="1" x14ac:dyDescent="0.3">
      <c r="A29" s="15"/>
      <c r="B29" s="15"/>
      <c r="C29" s="15"/>
      <c r="D29" s="15"/>
      <c r="E29" s="15"/>
      <c r="F29" s="15"/>
      <c r="G29" s="15"/>
      <c r="H29" s="15"/>
      <c r="I29" s="15"/>
    </row>
    <row r="30" spans="1:9" s="16" customFormat="1" ht="15.75" customHeight="1" x14ac:dyDescent="0.3">
      <c r="A30" s="11" t="s">
        <v>947</v>
      </c>
      <c r="C30" s="37">
        <v>2015</v>
      </c>
      <c r="D30" s="37">
        <v>2016</v>
      </c>
      <c r="E30" s="37">
        <v>2017</v>
      </c>
      <c r="F30" s="37" t="s">
        <v>2315</v>
      </c>
      <c r="G30" s="37" t="s">
        <v>2477</v>
      </c>
      <c r="H30" s="37" t="s">
        <v>2449</v>
      </c>
    </row>
    <row r="31" spans="1:9" ht="4.5" customHeight="1" thickBot="1" x14ac:dyDescent="0.35">
      <c r="A31" s="85"/>
      <c r="B31" s="24"/>
      <c r="C31" s="24"/>
      <c r="D31" s="24"/>
      <c r="E31" s="24"/>
      <c r="F31" s="24"/>
      <c r="G31" s="24"/>
      <c r="H31" s="24"/>
    </row>
    <row r="32" spans="1:9" ht="3.75" customHeight="1" x14ac:dyDescent="0.25"/>
    <row r="33" spans="1:11" ht="13.8" x14ac:dyDescent="0.25">
      <c r="A33" s="10" t="s">
        <v>986</v>
      </c>
      <c r="B33" s="273"/>
      <c r="C33" s="13">
        <v>2058698</v>
      </c>
      <c r="D33" s="13">
        <v>2209099</v>
      </c>
      <c r="E33" s="13">
        <v>2349153</v>
      </c>
      <c r="F33" s="13">
        <v>2411996</v>
      </c>
      <c r="G33" s="13">
        <v>2506741</v>
      </c>
      <c r="H33" s="13">
        <v>2541446</v>
      </c>
    </row>
    <row r="34" spans="1:11" s="160" customFormat="1" ht="11.4" x14ac:dyDescent="0.2">
      <c r="A34" s="213" t="s">
        <v>564</v>
      </c>
      <c r="B34" s="279"/>
      <c r="C34" s="148">
        <v>2.5667366986203088</v>
      </c>
      <c r="D34" s="148">
        <v>7.3056368636876368</v>
      </c>
      <c r="E34" s="148">
        <v>6.3398697840160168</v>
      </c>
      <c r="F34" s="148">
        <f>(F33/E33-1)*100</f>
        <v>2.6751343995048416</v>
      </c>
      <c r="G34" s="148">
        <f>(G33/F33-1)*100</f>
        <v>3.9280745075862544</v>
      </c>
      <c r="H34" s="148">
        <f>(H33/G33-1)*100</f>
        <v>1.3844669233877838</v>
      </c>
    </row>
    <row r="35" spans="1:11" ht="12.75" customHeight="1" x14ac:dyDescent="0.25">
      <c r="A35" s="213"/>
      <c r="B35" s="273"/>
      <c r="C35" s="148"/>
      <c r="D35" s="148"/>
      <c r="E35" s="148"/>
      <c r="F35" s="148"/>
      <c r="G35" s="148"/>
      <c r="H35" s="148"/>
    </row>
    <row r="36" spans="1:11" ht="14.25" customHeight="1" x14ac:dyDescent="0.25">
      <c r="A36" s="619" t="s">
        <v>1450</v>
      </c>
      <c r="B36" s="273"/>
      <c r="C36" s="13">
        <v>487177</v>
      </c>
      <c r="D36" s="13">
        <v>552423</v>
      </c>
      <c r="E36" s="13">
        <v>611292</v>
      </c>
      <c r="F36" s="13">
        <v>622398</v>
      </c>
      <c r="G36" s="13">
        <v>655963</v>
      </c>
      <c r="H36" s="13">
        <v>631209</v>
      </c>
      <c r="J36" s="1550"/>
      <c r="K36" s="1551"/>
    </row>
    <row r="37" spans="1:11" ht="14.25" customHeight="1" x14ac:dyDescent="0.25">
      <c r="A37" s="662" t="s">
        <v>1567</v>
      </c>
      <c r="B37" s="273"/>
      <c r="C37" s="13">
        <v>265542</v>
      </c>
      <c r="D37" s="13">
        <v>286436</v>
      </c>
      <c r="E37" s="13">
        <v>322026</v>
      </c>
      <c r="F37" s="13">
        <v>312263</v>
      </c>
      <c r="G37" s="13">
        <v>313344</v>
      </c>
      <c r="H37" s="13">
        <v>265489</v>
      </c>
      <c r="J37" s="1550"/>
      <c r="K37" s="1551"/>
    </row>
    <row r="38" spans="1:11" ht="14.25" customHeight="1" x14ac:dyDescent="0.25">
      <c r="A38" s="662" t="s">
        <v>1568</v>
      </c>
      <c r="B38" s="273"/>
      <c r="C38" s="13">
        <v>72908</v>
      </c>
      <c r="D38" s="13">
        <v>82610</v>
      </c>
      <c r="E38" s="13">
        <v>87927</v>
      </c>
      <c r="F38" s="13">
        <v>92346</v>
      </c>
      <c r="G38" s="13">
        <v>88342</v>
      </c>
      <c r="H38" s="13">
        <v>96517</v>
      </c>
      <c r="J38" s="1550"/>
      <c r="K38" s="1551"/>
    </row>
    <row r="39" spans="1:11" ht="14.25" customHeight="1" x14ac:dyDescent="0.25">
      <c r="A39" s="662" t="s">
        <v>1569</v>
      </c>
      <c r="B39" s="273"/>
      <c r="C39" s="13">
        <v>201528</v>
      </c>
      <c r="D39" s="13">
        <v>221435</v>
      </c>
      <c r="E39" s="13">
        <v>232609</v>
      </c>
      <c r="F39" s="13">
        <v>247714</v>
      </c>
      <c r="G39" s="13">
        <v>267099</v>
      </c>
      <c r="H39" s="13">
        <v>312769</v>
      </c>
      <c r="J39" s="1550"/>
      <c r="K39" s="1551"/>
    </row>
    <row r="40" spans="1:11" ht="14.25" customHeight="1" x14ac:dyDescent="0.25">
      <c r="A40" s="10" t="s">
        <v>450</v>
      </c>
      <c r="B40" s="76"/>
      <c r="C40" s="13">
        <v>407148</v>
      </c>
      <c r="D40" s="13">
        <v>405263</v>
      </c>
      <c r="E40" s="13">
        <v>412871</v>
      </c>
      <c r="F40" s="13">
        <v>434353</v>
      </c>
      <c r="G40" s="13">
        <v>445415</v>
      </c>
      <c r="H40" s="13">
        <v>483144</v>
      </c>
      <c r="J40" s="1550"/>
      <c r="K40" s="1551"/>
    </row>
    <row r="41" spans="1:11" ht="14.25" customHeight="1" x14ac:dyDescent="0.25">
      <c r="A41" s="662" t="s">
        <v>1566</v>
      </c>
      <c r="B41" s="76"/>
      <c r="C41" s="13">
        <v>146825</v>
      </c>
      <c r="D41" s="13">
        <v>162674</v>
      </c>
      <c r="E41" s="13">
        <v>170466</v>
      </c>
      <c r="F41" s="13">
        <v>179393</v>
      </c>
      <c r="G41" s="13">
        <v>186153</v>
      </c>
      <c r="H41" s="13">
        <v>193772</v>
      </c>
      <c r="J41" s="1550"/>
      <c r="K41" s="1551"/>
    </row>
    <row r="42" spans="1:11" ht="14.25" customHeight="1" x14ac:dyDescent="0.25">
      <c r="A42" s="662" t="s">
        <v>1570</v>
      </c>
      <c r="B42" s="65"/>
      <c r="C42" s="13" t="s">
        <v>1253</v>
      </c>
      <c r="D42" s="13">
        <v>51643</v>
      </c>
      <c r="E42" s="13" t="s">
        <v>1253</v>
      </c>
      <c r="F42" s="13" t="s">
        <v>1253</v>
      </c>
      <c r="G42" s="13" t="s">
        <v>1253</v>
      </c>
      <c r="H42" s="13" t="s">
        <v>1253</v>
      </c>
      <c r="J42" s="1550"/>
      <c r="K42" s="1551"/>
    </row>
    <row r="43" spans="1:11" ht="14.25" customHeight="1" x14ac:dyDescent="0.25">
      <c r="A43" s="10" t="s">
        <v>623</v>
      </c>
      <c r="B43" s="65"/>
      <c r="C43" s="13">
        <f t="shared" ref="C43:G43" si="0">C33-SUM(C36:C42)</f>
        <v>477570</v>
      </c>
      <c r="D43" s="13">
        <f t="shared" si="0"/>
        <v>446615</v>
      </c>
      <c r="E43" s="13">
        <f t="shared" si="0"/>
        <v>511962</v>
      </c>
      <c r="F43" s="13">
        <f t="shared" si="0"/>
        <v>523529</v>
      </c>
      <c r="G43" s="13">
        <f t="shared" si="0"/>
        <v>550425</v>
      </c>
      <c r="H43" s="13">
        <f>H33-SUM(H36:H42)</f>
        <v>558546</v>
      </c>
      <c r="J43" s="1550"/>
      <c r="K43" s="1551"/>
    </row>
    <row r="44" spans="1:11" ht="14.25" customHeight="1" x14ac:dyDescent="0.25">
      <c r="A44" s="10"/>
      <c r="B44" s="65"/>
      <c r="C44" s="13"/>
      <c r="D44" s="13"/>
      <c r="E44" s="13"/>
      <c r="F44" s="13"/>
      <c r="G44" s="13"/>
      <c r="H44" s="13"/>
      <c r="J44" s="507"/>
      <c r="K44" s="507"/>
    </row>
    <row r="45" spans="1:11" ht="14.25" customHeight="1" x14ac:dyDescent="0.25">
      <c r="A45" s="662" t="s">
        <v>1571</v>
      </c>
      <c r="B45" s="13"/>
      <c r="C45" s="13">
        <f t="shared" ref="C45:G45" si="1">C33-C36</f>
        <v>1571521</v>
      </c>
      <c r="D45" s="13">
        <f t="shared" si="1"/>
        <v>1656676</v>
      </c>
      <c r="E45" s="13">
        <f t="shared" si="1"/>
        <v>1737861</v>
      </c>
      <c r="F45" s="13">
        <f t="shared" si="1"/>
        <v>1789598</v>
      </c>
      <c r="G45" s="13">
        <f t="shared" si="1"/>
        <v>1850778</v>
      </c>
      <c r="H45" s="13">
        <f>H33-H36</f>
        <v>1910237</v>
      </c>
      <c r="J45" s="507"/>
      <c r="K45" s="507"/>
    </row>
    <row r="46" spans="1:11" x14ac:dyDescent="0.25">
      <c r="C46" s="149"/>
      <c r="J46" s="507"/>
      <c r="K46" s="507"/>
    </row>
    <row r="47" spans="1:11" ht="13.8" x14ac:dyDescent="0.25">
      <c r="A47" s="1345" t="s">
        <v>948</v>
      </c>
      <c r="B47" s="159" t="s">
        <v>408</v>
      </c>
      <c r="C47" s="150"/>
      <c r="D47" s="150"/>
      <c r="E47" s="150"/>
      <c r="F47" s="150"/>
      <c r="G47" s="150"/>
      <c r="H47" s="150"/>
      <c r="I47" s="251"/>
    </row>
    <row r="48" spans="1:11" ht="13.8" x14ac:dyDescent="0.25">
      <c r="A48" s="1345"/>
      <c r="B48" s="159"/>
      <c r="C48" s="150"/>
      <c r="D48" s="150"/>
      <c r="E48" s="150"/>
      <c r="F48" s="150"/>
      <c r="G48" s="150"/>
      <c r="H48" s="150"/>
      <c r="I48" s="251"/>
    </row>
    <row r="49" spans="1:8" ht="13.8" x14ac:dyDescent="0.25">
      <c r="A49" s="26" t="s">
        <v>1359</v>
      </c>
      <c r="B49" s="150"/>
      <c r="C49" s="150"/>
      <c r="D49" s="150"/>
      <c r="E49" s="150"/>
      <c r="G49" s="47"/>
    </row>
    <row r="50" spans="1:8" ht="27" customHeight="1" x14ac:dyDescent="0.25">
      <c r="A50" s="1473" t="s">
        <v>2224</v>
      </c>
      <c r="B50" s="1473"/>
      <c r="C50" s="1473"/>
      <c r="D50" s="1473"/>
      <c r="E50" s="1473"/>
      <c r="F50" s="1473"/>
      <c r="G50" s="1473"/>
      <c r="H50" s="1473"/>
    </row>
    <row r="51" spans="1:8" ht="13.8" x14ac:dyDescent="0.25">
      <c r="A51" s="1455"/>
      <c r="B51" s="1455"/>
      <c r="C51" s="1455"/>
      <c r="D51" s="1455"/>
      <c r="E51" s="1455"/>
      <c r="F51" s="1455"/>
      <c r="G51" s="1455"/>
      <c r="H51" s="1455"/>
    </row>
    <row r="52" spans="1:8" x14ac:dyDescent="0.25">
      <c r="C52" t="s">
        <v>980</v>
      </c>
    </row>
    <row r="54" spans="1:8" x14ac:dyDescent="0.25">
      <c r="C54" s="47"/>
      <c r="D54" s="47"/>
      <c r="E54" s="47"/>
      <c r="F54" s="47"/>
      <c r="G54" s="47"/>
      <c r="H54" s="47"/>
    </row>
  </sheetData>
  <customSheetViews>
    <customSheetView guid="{9014CDA8-C3FC-41E6-A045-DAEFC55B82B1}" showPageBreaks="1" fitToPage="1" printArea="1">
      <selection activeCell="A4" sqref="A4:H4"/>
      <pageMargins left="0.75" right="0.75" top="1" bottom="1" header="0.5" footer="0.5"/>
      <printOptions horizontalCentered="1"/>
      <pageSetup scale="76" firstPageNumber="33" orientation="portrait" verticalDpi="300" r:id="rId1"/>
      <headerFooter alignWithMargins="0">
        <oddFooter>&amp;C&amp;P</oddFooter>
      </headerFooter>
    </customSheetView>
    <customSheetView guid="{F67F5823-51D5-4D47-B100-5B47C1E6BCB9}" showPageBreaks="1" fitToPage="1" printArea="1" topLeftCell="A19">
      <selection activeCell="I43" sqref="I43"/>
      <pageMargins left="0.75" right="0.75" top="1" bottom="1" header="0.5" footer="0.5"/>
      <printOptions horizontalCentered="1"/>
      <pageSetup scale="75" firstPageNumber="33" orientation="portrait" verticalDpi="300" r:id="rId2"/>
      <headerFooter alignWithMargins="0">
        <oddFooter>&amp;C&amp;P</oddFooter>
      </headerFooter>
    </customSheetView>
  </customSheetViews>
  <mergeCells count="11">
    <mergeCell ref="A51:H51"/>
    <mergeCell ref="A50:H50"/>
    <mergeCell ref="A27:H27"/>
    <mergeCell ref="A26:H26"/>
    <mergeCell ref="A1:H1"/>
    <mergeCell ref="A3:H3"/>
    <mergeCell ref="A4:H4"/>
    <mergeCell ref="A25:H25"/>
    <mergeCell ref="B22:G22"/>
    <mergeCell ref="B21:G21"/>
    <mergeCell ref="B23:G23"/>
  </mergeCells>
  <phoneticPr fontId="0" type="noConversion"/>
  <hyperlinks>
    <hyperlink ref="B22:G22" r:id="rId3" display="Source: Statistics Canada. Table 20-10-0008-01 - Retail trade sales by province and territory" xr:uid="{00000000-0004-0000-2B00-000000000000}"/>
    <hyperlink ref="A50:H50" r:id="rId4" display="Source: Statistics Canada. Table 20-10-0008-01 - Retail trade sales by province and territory" xr:uid="{00000000-0004-0000-2B00-000001000000}"/>
  </hyperlinks>
  <printOptions horizontalCentered="1"/>
  <pageMargins left="0.74803149606299202" right="0.74803149606299202" top="0.98425196850393704" bottom="0.98425196850393704" header="0.511811023622047" footer="0.511811023622047"/>
  <pageSetup scale="77" firstPageNumber="27" orientation="portrait" useFirstPageNumber="1" r:id="rId5"/>
  <headerFooter alignWithMargins="0"/>
  <legacyDrawingHF r:id="rId6"/>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24">
    <tabColor indexed="44"/>
    <pageSetUpPr fitToPage="1"/>
  </sheetPr>
  <dimension ref="A1:Q71"/>
  <sheetViews>
    <sheetView zoomScaleNormal="100" workbookViewId="0">
      <selection sqref="A1:K1"/>
    </sheetView>
  </sheetViews>
  <sheetFormatPr defaultRowHeight="13.2" x14ac:dyDescent="0.25"/>
  <cols>
    <col min="1" max="1" width="10.5546875" style="2" customWidth="1"/>
    <col min="2" max="2" width="10.33203125" customWidth="1"/>
    <col min="3" max="3" width="12" bestFit="1" customWidth="1"/>
    <col min="4" max="4" width="13" bestFit="1" customWidth="1"/>
    <col min="5" max="5" width="14.33203125" bestFit="1" customWidth="1"/>
    <col min="6" max="6" width="0.6640625" customWidth="1"/>
    <col min="7" max="7" width="12.5546875" customWidth="1"/>
    <col min="8" max="8" width="14.33203125" bestFit="1" customWidth="1"/>
    <col min="9" max="9" width="0.6640625" customWidth="1"/>
    <col min="10" max="10" width="10.109375" bestFit="1" customWidth="1"/>
    <col min="11" max="11" width="14.33203125" bestFit="1" customWidth="1"/>
  </cols>
  <sheetData>
    <row r="1" spans="1:17" ht="17.399999999999999" x14ac:dyDescent="0.3">
      <c r="A1" s="1451" t="s">
        <v>726</v>
      </c>
      <c r="B1" s="1451"/>
      <c r="C1" s="1451"/>
      <c r="D1" s="1451"/>
      <c r="E1" s="1451"/>
      <c r="F1" s="1451"/>
      <c r="G1" s="1451"/>
      <c r="H1" s="1451"/>
      <c r="I1" s="1451"/>
      <c r="J1" s="1451"/>
      <c r="K1" s="1451"/>
    </row>
    <row r="2" spans="1:17" ht="17.399999999999999" x14ac:dyDescent="0.3">
      <c r="A2" s="15"/>
      <c r="B2" s="1"/>
      <c r="C2" s="1"/>
      <c r="D2" s="1"/>
      <c r="E2" s="1"/>
      <c r="F2" s="1"/>
      <c r="G2" s="1"/>
      <c r="H2" s="1"/>
      <c r="I2" s="1"/>
      <c r="J2" s="1"/>
      <c r="K2" s="1"/>
    </row>
    <row r="3" spans="1:17" ht="17.399999999999999" x14ac:dyDescent="0.3">
      <c r="A3" s="1452" t="s">
        <v>2484</v>
      </c>
      <c r="B3" s="1452"/>
      <c r="C3" s="1452"/>
      <c r="D3" s="1452"/>
      <c r="E3" s="1452"/>
      <c r="F3" s="1452"/>
      <c r="G3" s="1452"/>
      <c r="H3" s="1452"/>
      <c r="I3" s="1452"/>
      <c r="J3" s="1452"/>
      <c r="K3" s="1452"/>
    </row>
    <row r="4" spans="1:17" ht="17.399999999999999" x14ac:dyDescent="0.3">
      <c r="A4" s="1452" t="s">
        <v>440</v>
      </c>
      <c r="B4" s="1452"/>
      <c r="C4" s="1452"/>
      <c r="D4" s="1452"/>
      <c r="E4" s="1452"/>
      <c r="F4" s="1452"/>
      <c r="G4" s="1452"/>
      <c r="H4" s="1452"/>
      <c r="I4" s="1452"/>
      <c r="J4" s="1452"/>
      <c r="K4" s="1452"/>
    </row>
    <row r="5" spans="1:17" ht="17.399999999999999" x14ac:dyDescent="0.3">
      <c r="A5" s="1452" t="s">
        <v>1375</v>
      </c>
      <c r="B5" s="1452"/>
      <c r="C5" s="1452"/>
      <c r="D5" s="1452"/>
      <c r="E5" s="1452"/>
      <c r="F5" s="1452"/>
      <c r="G5" s="1452"/>
      <c r="H5" s="1452"/>
      <c r="I5" s="1452"/>
      <c r="J5" s="1452"/>
      <c r="K5" s="1452"/>
    </row>
    <row r="6" spans="1:17" ht="12.75" customHeight="1" x14ac:dyDescent="0.3">
      <c r="A6" s="15"/>
      <c r="B6" s="15"/>
      <c r="C6" s="15"/>
      <c r="D6" s="15"/>
      <c r="E6" s="15"/>
      <c r="F6" s="15"/>
      <c r="G6" s="15"/>
      <c r="H6" s="15"/>
      <c r="I6" s="15"/>
      <c r="J6" s="15"/>
      <c r="K6" s="15"/>
    </row>
    <row r="7" spans="1:17" ht="15.6" x14ac:dyDescent="0.3">
      <c r="G7" s="1459"/>
      <c r="H7" s="1459"/>
      <c r="J7" s="1459" t="s">
        <v>1165</v>
      </c>
      <c r="K7" s="1459"/>
    </row>
    <row r="8" spans="1:17" ht="15.6" x14ac:dyDescent="0.3">
      <c r="B8" s="1459" t="s">
        <v>2479</v>
      </c>
      <c r="C8" s="1459"/>
      <c r="D8" s="1459"/>
      <c r="E8" s="1459"/>
      <c r="F8" s="16"/>
      <c r="G8" s="1459" t="s">
        <v>2478</v>
      </c>
      <c r="H8" s="1459"/>
      <c r="I8" s="16"/>
      <c r="J8" s="1459" t="s">
        <v>1129</v>
      </c>
      <c r="K8" s="1459"/>
    </row>
    <row r="9" spans="1:17" ht="4.5" customHeight="1" thickBot="1" x14ac:dyDescent="0.3">
      <c r="B9" s="24"/>
      <c r="C9" s="24"/>
      <c r="D9" s="24"/>
      <c r="E9" s="24"/>
      <c r="F9" s="35"/>
      <c r="G9" s="24"/>
      <c r="H9" s="24"/>
      <c r="I9" s="35"/>
      <c r="J9" s="24"/>
      <c r="K9" s="24"/>
    </row>
    <row r="10" spans="1:17" ht="4.5" customHeight="1" x14ac:dyDescent="0.25"/>
    <row r="11" spans="1:17" s="16" customFormat="1" ht="15.6" x14ac:dyDescent="0.3">
      <c r="A11" s="11"/>
      <c r="B11" s="16" t="s">
        <v>1275</v>
      </c>
      <c r="C11" s="16" t="s">
        <v>1277</v>
      </c>
      <c r="D11" s="16" t="s">
        <v>369</v>
      </c>
      <c r="E11" s="16" t="s">
        <v>767</v>
      </c>
      <c r="H11" s="16" t="s">
        <v>767</v>
      </c>
      <c r="J11" s="1"/>
      <c r="K11" s="16" t="s">
        <v>767</v>
      </c>
    </row>
    <row r="12" spans="1:17" s="16" customFormat="1" ht="15.6" x14ac:dyDescent="0.3">
      <c r="A12" s="11" t="s">
        <v>614</v>
      </c>
      <c r="B12" s="16" t="s">
        <v>1276</v>
      </c>
      <c r="C12" s="16" t="s">
        <v>1127</v>
      </c>
      <c r="D12" s="16" t="s">
        <v>1128</v>
      </c>
      <c r="E12" s="16" t="s">
        <v>859</v>
      </c>
      <c r="G12" s="16" t="s">
        <v>369</v>
      </c>
      <c r="H12" s="16" t="s">
        <v>859</v>
      </c>
      <c r="J12" s="16" t="s">
        <v>369</v>
      </c>
      <c r="K12" s="16" t="s">
        <v>859</v>
      </c>
    </row>
    <row r="13" spans="1:17" ht="4.5" customHeight="1" thickBot="1" x14ac:dyDescent="0.3">
      <c r="A13" s="17"/>
      <c r="B13" s="87"/>
      <c r="C13" s="87"/>
      <c r="D13" s="87"/>
      <c r="E13" s="87"/>
      <c r="F13" s="157"/>
      <c r="G13" s="87"/>
      <c r="H13" s="87"/>
      <c r="I13" s="157"/>
      <c r="J13" s="87"/>
      <c r="K13" s="87"/>
    </row>
    <row r="14" spans="1:17" ht="4.5" customHeight="1" x14ac:dyDescent="0.25">
      <c r="B14" s="579"/>
      <c r="C14" s="1"/>
      <c r="D14" s="1"/>
      <c r="E14" s="1"/>
      <c r="F14" s="1"/>
      <c r="G14" s="1"/>
      <c r="H14" s="1"/>
      <c r="I14" s="157"/>
      <c r="J14" s="1"/>
      <c r="K14" s="1"/>
    </row>
    <row r="15" spans="1:17" s="26" customFormat="1" ht="13.8" x14ac:dyDescent="0.25">
      <c r="A15" s="1337">
        <v>2004</v>
      </c>
      <c r="B15" s="1343">
        <v>42782</v>
      </c>
      <c r="C15" s="1343">
        <v>13704</v>
      </c>
      <c r="D15" s="1343">
        <v>56486</v>
      </c>
      <c r="E15" s="198">
        <v>-3.1845605375017128</v>
      </c>
      <c r="F15" s="106"/>
      <c r="G15" s="1343">
        <v>68339</v>
      </c>
      <c r="H15" s="198">
        <v>-1.1771000535045428</v>
      </c>
      <c r="I15" s="106"/>
      <c r="J15" s="1343">
        <v>124825</v>
      </c>
      <c r="K15" s="198">
        <v>-2.0965034745643041</v>
      </c>
      <c r="N15" s="164"/>
      <c r="O15" s="164"/>
      <c r="Q15" s="164"/>
    </row>
    <row r="16" spans="1:17" s="26" customFormat="1" ht="13.8" x14ac:dyDescent="0.25">
      <c r="A16" s="1337">
        <v>2005</v>
      </c>
      <c r="B16" s="1343">
        <v>46546</v>
      </c>
      <c r="C16" s="1343">
        <v>15749</v>
      </c>
      <c r="D16" s="1343">
        <v>62295</v>
      </c>
      <c r="E16" s="198">
        <v>10.283964168112458</v>
      </c>
      <c r="F16" s="106"/>
      <c r="G16" s="1343">
        <v>64064</v>
      </c>
      <c r="H16" s="198">
        <v>-6.2555788056600221</v>
      </c>
      <c r="I16" s="106"/>
      <c r="J16" s="1343">
        <v>126359</v>
      </c>
      <c r="K16" s="198">
        <v>1.2289204886841487</v>
      </c>
    </row>
    <row r="17" spans="1:11" s="26" customFormat="1" ht="13.8" x14ac:dyDescent="0.25">
      <c r="A17" s="1337">
        <v>2006</v>
      </c>
      <c r="B17" s="1343">
        <v>49743</v>
      </c>
      <c r="C17" s="1343">
        <v>17124</v>
      </c>
      <c r="D17" s="1343">
        <v>66868</v>
      </c>
      <c r="E17" s="198">
        <v>7.3408780801027307</v>
      </c>
      <c r="F17" s="106"/>
      <c r="G17" s="1343">
        <v>63156</v>
      </c>
      <c r="H17" s="198">
        <v>-1.4173326673326714</v>
      </c>
      <c r="I17" s="106"/>
      <c r="J17" s="1343">
        <v>130027</v>
      </c>
      <c r="K17" s="198">
        <v>2.9028403200405117</v>
      </c>
    </row>
    <row r="18" spans="1:11" s="26" customFormat="1" ht="13.8" x14ac:dyDescent="0.25">
      <c r="A18" s="1337">
        <v>2007</v>
      </c>
      <c r="B18" s="1343">
        <v>52855</v>
      </c>
      <c r="C18" s="1343">
        <v>17867</v>
      </c>
      <c r="D18" s="1343">
        <v>70723</v>
      </c>
      <c r="E18" s="198">
        <v>5.7650894299216437</v>
      </c>
      <c r="F18" s="106"/>
      <c r="G18" s="1343">
        <v>67921</v>
      </c>
      <c r="H18" s="198">
        <v>7.544809677623654</v>
      </c>
      <c r="I18" s="106"/>
      <c r="J18" s="1343">
        <v>138646</v>
      </c>
      <c r="K18" s="198">
        <v>6.6286232859329219</v>
      </c>
    </row>
    <row r="19" spans="1:11" s="26" customFormat="1" ht="13.8" x14ac:dyDescent="0.25">
      <c r="A19" s="1337">
        <v>2008</v>
      </c>
      <c r="B19" s="1343">
        <v>53826</v>
      </c>
      <c r="C19" s="1343">
        <v>19448</v>
      </c>
      <c r="D19" s="1343">
        <v>73276</v>
      </c>
      <c r="E19" s="198">
        <v>3.6098581790930728</v>
      </c>
      <c r="F19" s="106"/>
      <c r="G19" s="1343">
        <v>63473</v>
      </c>
      <c r="H19" s="198">
        <v>-6.5487846174231867</v>
      </c>
      <c r="I19" s="106"/>
      <c r="J19" s="1343">
        <v>136747</v>
      </c>
      <c r="K19" s="198">
        <v>-1.3696752881439012</v>
      </c>
    </row>
    <row r="20" spans="1:11" s="26" customFormat="1" ht="13.8" x14ac:dyDescent="0.25">
      <c r="A20" s="1337">
        <v>2009</v>
      </c>
      <c r="B20" s="1343">
        <v>45983</v>
      </c>
      <c r="C20" s="1343">
        <v>21303</v>
      </c>
      <c r="D20" s="1343">
        <v>67288</v>
      </c>
      <c r="E20" s="198">
        <v>-8.1718434412358718</v>
      </c>
      <c r="F20" s="106"/>
      <c r="G20" s="1343">
        <v>77379</v>
      </c>
      <c r="H20" s="198">
        <v>21.908528035542663</v>
      </c>
      <c r="I20" s="106"/>
      <c r="J20" s="1343">
        <v>144666</v>
      </c>
      <c r="K20" s="198">
        <v>5.7909862739219164</v>
      </c>
    </row>
    <row r="21" spans="1:11" s="26" customFormat="1" ht="13.8" x14ac:dyDescent="0.25">
      <c r="A21" s="1337">
        <v>2010</v>
      </c>
      <c r="B21" s="1343">
        <v>44142</v>
      </c>
      <c r="C21" s="1343">
        <v>19753</v>
      </c>
      <c r="D21" s="1343">
        <v>63891</v>
      </c>
      <c r="E21" s="198">
        <v>-5.0484484603495421</v>
      </c>
      <c r="F21" s="106"/>
      <c r="G21" s="1343">
        <v>99685</v>
      </c>
      <c r="H21" s="198">
        <v>28.826942710554547</v>
      </c>
      <c r="I21" s="106"/>
      <c r="J21" s="1343">
        <v>163580</v>
      </c>
      <c r="K21" s="198">
        <v>13.074253798404612</v>
      </c>
    </row>
    <row r="22" spans="1:11" s="26" customFormat="1" ht="13.8" x14ac:dyDescent="0.25">
      <c r="A22" s="1337">
        <v>2011</v>
      </c>
      <c r="B22" s="1343">
        <v>46061</v>
      </c>
      <c r="C22" s="1343">
        <v>15318</v>
      </c>
      <c r="D22" s="1343">
        <v>61379</v>
      </c>
      <c r="E22" s="198">
        <v>-3.9316961700396003</v>
      </c>
      <c r="F22" s="106"/>
      <c r="G22" s="1343">
        <v>101027</v>
      </c>
      <c r="H22" s="198">
        <v>1.3462406580729391</v>
      </c>
      <c r="I22" s="106"/>
      <c r="J22" s="1343">
        <v>162405</v>
      </c>
      <c r="K22" s="198">
        <v>-0.71830297102335461</v>
      </c>
    </row>
    <row r="23" spans="1:11" s="26" customFormat="1" ht="13.8" x14ac:dyDescent="0.25">
      <c r="A23" s="1337">
        <v>2012</v>
      </c>
      <c r="B23" s="1343">
        <v>56237</v>
      </c>
      <c r="C23" s="1343">
        <v>20365</v>
      </c>
      <c r="D23" s="1343">
        <v>76600</v>
      </c>
      <c r="E23" s="198">
        <v>24.798383812052993</v>
      </c>
      <c r="F23" s="106"/>
      <c r="G23" s="1343">
        <v>101745</v>
      </c>
      <c r="H23" s="198">
        <v>0.71070109970601258</v>
      </c>
      <c r="I23" s="106"/>
      <c r="J23" s="1343">
        <v>178348</v>
      </c>
      <c r="K23" s="198">
        <v>9.8168159847295442</v>
      </c>
    </row>
    <row r="24" spans="1:11" s="123" customFormat="1" ht="13.8" x14ac:dyDescent="0.25">
      <c r="A24" s="1337">
        <v>2013</v>
      </c>
      <c r="B24" s="1343">
        <v>69589</v>
      </c>
      <c r="C24" s="1343">
        <v>22553</v>
      </c>
      <c r="D24" s="1343">
        <v>92141</v>
      </c>
      <c r="E24" s="198">
        <v>20.288511749347251</v>
      </c>
      <c r="F24" s="106"/>
      <c r="G24" s="1343">
        <v>114370</v>
      </c>
      <c r="H24" s="198">
        <v>12.408472160794147</v>
      </c>
      <c r="I24" s="106"/>
      <c r="J24" s="1343">
        <v>206511</v>
      </c>
      <c r="K24" s="198">
        <v>15.791037746428337</v>
      </c>
    </row>
    <row r="25" spans="1:11" s="123" customFormat="1" ht="13.8" x14ac:dyDescent="0.25">
      <c r="A25" s="1337">
        <v>2014</v>
      </c>
      <c r="B25" s="1343">
        <v>67653</v>
      </c>
      <c r="C25" s="1343">
        <v>23233</v>
      </c>
      <c r="D25" s="1343">
        <v>90887</v>
      </c>
      <c r="E25" s="198">
        <v>-1.3609576627125808</v>
      </c>
      <c r="F25" s="106"/>
      <c r="G25" s="1343">
        <v>127925</v>
      </c>
      <c r="H25" s="198">
        <v>11.851884235376421</v>
      </c>
      <c r="I25" s="106"/>
      <c r="J25" s="1343">
        <v>218813</v>
      </c>
      <c r="K25" s="198">
        <v>5.9570676622552776</v>
      </c>
    </row>
    <row r="26" spans="1:11" s="26" customFormat="1" ht="13.8" x14ac:dyDescent="0.25">
      <c r="A26" s="1337">
        <v>2015</v>
      </c>
      <c r="B26" s="1343">
        <v>61429</v>
      </c>
      <c r="C26" s="1343">
        <v>21388</v>
      </c>
      <c r="D26" s="1343">
        <v>82817</v>
      </c>
      <c r="E26" s="198">
        <v>-8.8791576353053792</v>
      </c>
      <c r="F26" s="106"/>
      <c r="G26" s="1343">
        <v>162713</v>
      </c>
      <c r="H26" s="198">
        <v>27.194059018956416</v>
      </c>
      <c r="I26" s="106"/>
      <c r="J26" s="1343">
        <v>245529</v>
      </c>
      <c r="K26" s="198">
        <v>12.209512231905784</v>
      </c>
    </row>
    <row r="27" spans="1:11" s="26" customFormat="1" ht="13.8" x14ac:dyDescent="0.25">
      <c r="A27" s="1337">
        <v>2016</v>
      </c>
      <c r="B27" s="1343">
        <v>58328</v>
      </c>
      <c r="C27" s="1343">
        <v>18410</v>
      </c>
      <c r="D27" s="1343">
        <v>76738</v>
      </c>
      <c r="E27" s="198">
        <v>-7.3402803772172343</v>
      </c>
      <c r="F27" s="106"/>
      <c r="G27" s="1343">
        <v>210391</v>
      </c>
      <c r="H27" s="198">
        <v>29.30189966382526</v>
      </c>
      <c r="I27" s="106"/>
      <c r="J27" s="1343">
        <v>287129</v>
      </c>
      <c r="K27" s="198">
        <v>16.943008768821599</v>
      </c>
    </row>
    <row r="28" spans="1:11" s="26" customFormat="1" ht="14.25" customHeight="1" x14ac:dyDescent="0.25">
      <c r="A28" s="1337">
        <v>2017</v>
      </c>
      <c r="B28" s="1343">
        <v>54486</v>
      </c>
      <c r="C28" s="1343">
        <v>16750</v>
      </c>
      <c r="D28" s="1343">
        <v>71236</v>
      </c>
      <c r="E28" s="198">
        <v>-7.1698506606896135</v>
      </c>
      <c r="F28" s="106"/>
      <c r="G28" s="1343">
        <v>224407</v>
      </c>
      <c r="H28" s="198">
        <v>6.6618819246070382</v>
      </c>
      <c r="I28" s="106"/>
      <c r="J28" s="1343">
        <v>295645</v>
      </c>
      <c r="K28" s="198">
        <v>2.9659142754650425</v>
      </c>
    </row>
    <row r="29" spans="1:11" s="26" customFormat="1" ht="13.8" x14ac:dyDescent="0.25">
      <c r="A29" s="1337">
        <v>2018</v>
      </c>
      <c r="B29" s="1343">
        <v>44386</v>
      </c>
      <c r="C29" s="1343">
        <v>14980</v>
      </c>
      <c r="D29" s="1343">
        <v>59368</v>
      </c>
      <c r="E29" s="198">
        <v>-16.966140715368638</v>
      </c>
      <c r="F29" s="106"/>
      <c r="G29" s="1343">
        <v>209445</v>
      </c>
      <c r="H29" s="198">
        <v>-6.6673499489766304</v>
      </c>
      <c r="I29" s="106"/>
      <c r="J29" s="1343">
        <v>268591</v>
      </c>
      <c r="K29" s="198">
        <v>-9.1508396894924626</v>
      </c>
    </row>
    <row r="30" spans="1:11" s="26" customFormat="1" ht="14.25" customHeight="1" x14ac:dyDescent="0.25">
      <c r="A30" s="1337">
        <v>2019</v>
      </c>
      <c r="B30" s="1343">
        <v>42640</v>
      </c>
      <c r="C30" s="1343">
        <v>16064</v>
      </c>
      <c r="D30" s="1343">
        <v>58704</v>
      </c>
      <c r="E30" s="198">
        <f>(D30/D29-1)*100</f>
        <v>-1.1184476485648798</v>
      </c>
      <c r="F30" s="106"/>
      <c r="G30" s="1343">
        <v>240623</v>
      </c>
      <c r="H30" s="198">
        <f>(G30/G29-1)*100</f>
        <v>14.886008259925031</v>
      </c>
      <c r="I30" s="106"/>
      <c r="J30" s="1343">
        <v>298703</v>
      </c>
      <c r="K30" s="198">
        <f>(J30/J29-1)*100</f>
        <v>11.211097914673228</v>
      </c>
    </row>
    <row r="31" spans="1:11" s="26" customFormat="1" ht="14.25" customHeight="1" x14ac:dyDescent="0.25">
      <c r="A31" s="1206">
        <v>2020</v>
      </c>
      <c r="B31" s="1208">
        <v>27673</v>
      </c>
      <c r="C31" s="1208">
        <v>10289</v>
      </c>
      <c r="D31" s="1208">
        <v>37963</v>
      </c>
      <c r="E31" s="198">
        <f>(D31/D30-1)*100</f>
        <v>-35.331493594985005</v>
      </c>
      <c r="F31" s="106"/>
      <c r="G31" s="1208">
        <v>225278</v>
      </c>
      <c r="H31" s="198">
        <f>(G31/G30-1)*100</f>
        <v>-6.3771958624071701</v>
      </c>
      <c r="I31" s="106"/>
      <c r="J31" s="1208">
        <v>262306</v>
      </c>
      <c r="K31" s="198">
        <f>(J31/J30-1)*100</f>
        <v>-12.185013207098693</v>
      </c>
    </row>
    <row r="32" spans="1:11" s="26" customFormat="1" ht="12.75" customHeight="1" x14ac:dyDescent="0.25"/>
    <row r="33" spans="1:12" ht="12.75" customHeight="1" x14ac:dyDescent="0.25">
      <c r="A33" s="10"/>
      <c r="B33" s="36"/>
      <c r="C33" s="36"/>
      <c r="D33" s="36"/>
      <c r="E33" s="36"/>
      <c r="F33" s="36"/>
      <c r="G33" s="36"/>
      <c r="H33" s="36"/>
      <c r="I33" s="36"/>
      <c r="J33" s="36"/>
      <c r="K33" s="26"/>
    </row>
    <row r="34" spans="1:12" ht="17.399999999999999" x14ac:dyDescent="0.3">
      <c r="A34" s="1452" t="s">
        <v>2485</v>
      </c>
      <c r="B34" s="1452"/>
      <c r="C34" s="1452"/>
      <c r="D34" s="1452"/>
      <c r="E34" s="1452"/>
      <c r="F34" s="1452"/>
      <c r="G34" s="1452"/>
      <c r="H34" s="1452"/>
      <c r="I34" s="1452"/>
      <c r="J34" s="1452"/>
      <c r="K34" s="1452"/>
    </row>
    <row r="35" spans="1:12" ht="17.399999999999999" x14ac:dyDescent="0.3">
      <c r="A35" s="1452" t="s">
        <v>440</v>
      </c>
      <c r="B35" s="1452"/>
      <c r="C35" s="1452"/>
      <c r="D35" s="1452"/>
      <c r="E35" s="1452"/>
      <c r="F35" s="1452"/>
      <c r="G35" s="1452"/>
      <c r="H35" s="1452"/>
      <c r="I35" s="1452"/>
      <c r="J35" s="1452"/>
      <c r="K35" s="1452"/>
    </row>
    <row r="36" spans="1:12" ht="17.399999999999999" x14ac:dyDescent="0.3">
      <c r="A36" s="1452" t="s">
        <v>1376</v>
      </c>
      <c r="B36" s="1452"/>
      <c r="C36" s="1452"/>
      <c r="D36" s="1452"/>
      <c r="E36" s="1452"/>
      <c r="F36" s="1452"/>
      <c r="G36" s="1452"/>
      <c r="H36" s="1452"/>
      <c r="I36" s="1452"/>
      <c r="J36" s="1452"/>
      <c r="K36" s="1452"/>
    </row>
    <row r="37" spans="1:12" ht="12.75" customHeight="1" x14ac:dyDescent="0.3">
      <c r="A37" s="48"/>
      <c r="B37" s="15"/>
      <c r="C37" s="15"/>
      <c r="D37" s="15"/>
      <c r="E37" s="15"/>
      <c r="F37" s="15"/>
      <c r="G37" s="15"/>
      <c r="H37" s="15"/>
      <c r="I37" s="15"/>
      <c r="J37" s="15"/>
      <c r="K37" s="15"/>
    </row>
    <row r="38" spans="1:12" ht="15.6" x14ac:dyDescent="0.3">
      <c r="G38" s="1459"/>
      <c r="H38" s="1459"/>
      <c r="J38" s="1459" t="s">
        <v>1165</v>
      </c>
      <c r="K38" s="1459"/>
    </row>
    <row r="39" spans="1:12" ht="15.6" x14ac:dyDescent="0.3">
      <c r="B39" s="1459" t="s">
        <v>2479</v>
      </c>
      <c r="C39" s="1459"/>
      <c r="D39" s="1459"/>
      <c r="E39" s="1459"/>
      <c r="F39" s="16"/>
      <c r="G39" s="1459" t="s">
        <v>2478</v>
      </c>
      <c r="H39" s="1459"/>
      <c r="I39" s="16"/>
      <c r="J39" s="1459" t="s">
        <v>1129</v>
      </c>
      <c r="K39" s="1459"/>
    </row>
    <row r="40" spans="1:12" ht="4.5" customHeight="1" thickBot="1" x14ac:dyDescent="0.3">
      <c r="A40" s="17"/>
      <c r="B40" s="24"/>
      <c r="C40" s="24"/>
      <c r="D40" s="24"/>
      <c r="E40" s="24"/>
      <c r="F40" s="35"/>
      <c r="G40" s="24"/>
      <c r="H40" s="24"/>
      <c r="I40" s="35"/>
      <c r="J40" s="24"/>
      <c r="K40" s="24"/>
    </row>
    <row r="41" spans="1:12" ht="5.25" customHeight="1" x14ac:dyDescent="0.25"/>
    <row r="42" spans="1:12" s="16" customFormat="1" ht="15.6" x14ac:dyDescent="0.3">
      <c r="A42" s="11"/>
      <c r="B42" s="16" t="s">
        <v>1275</v>
      </c>
      <c r="C42" s="16" t="s">
        <v>1277</v>
      </c>
      <c r="D42" s="16" t="s">
        <v>369</v>
      </c>
      <c r="E42" s="16" t="s">
        <v>767</v>
      </c>
      <c r="H42" s="16" t="s">
        <v>767</v>
      </c>
      <c r="J42" s="1"/>
      <c r="K42" s="16" t="s">
        <v>767</v>
      </c>
    </row>
    <row r="43" spans="1:12" s="16" customFormat="1" ht="15.6" x14ac:dyDescent="0.3">
      <c r="A43" s="11" t="s">
        <v>614</v>
      </c>
      <c r="B43" s="16" t="s">
        <v>1276</v>
      </c>
      <c r="C43" s="16" t="s">
        <v>1127</v>
      </c>
      <c r="D43" s="16" t="s">
        <v>1128</v>
      </c>
      <c r="E43" s="16" t="s">
        <v>859</v>
      </c>
      <c r="G43" s="16" t="s">
        <v>369</v>
      </c>
      <c r="H43" s="16" t="s">
        <v>859</v>
      </c>
      <c r="J43" s="16" t="s">
        <v>369</v>
      </c>
      <c r="K43" s="16" t="s">
        <v>859</v>
      </c>
    </row>
    <row r="44" spans="1:12" ht="4.5" customHeight="1" thickBot="1" x14ac:dyDescent="0.3">
      <c r="A44" s="17"/>
      <c r="B44" s="87"/>
      <c r="C44" s="87"/>
      <c r="D44" s="87"/>
      <c r="E44" s="87"/>
      <c r="F44" s="157"/>
      <c r="G44" s="87"/>
      <c r="H44" s="87"/>
      <c r="I44" s="157"/>
      <c r="J44" s="87"/>
      <c r="K44" s="87"/>
    </row>
    <row r="45" spans="1:12" ht="4.5" customHeight="1" x14ac:dyDescent="0.25">
      <c r="B45" s="1"/>
      <c r="C45" s="1"/>
      <c r="D45" s="1"/>
      <c r="E45" s="1"/>
      <c r="F45" s="1"/>
      <c r="G45" s="1"/>
      <c r="H45" s="1"/>
      <c r="I45" s="157"/>
      <c r="J45" s="1"/>
      <c r="K45" s="1"/>
    </row>
    <row r="46" spans="1:12" s="26" customFormat="1" ht="13.8" x14ac:dyDescent="0.25">
      <c r="A46" s="1337">
        <v>2004</v>
      </c>
      <c r="B46" s="1343">
        <v>1907</v>
      </c>
      <c r="C46" s="1343">
        <v>748</v>
      </c>
      <c r="D46" s="1343">
        <v>2655</v>
      </c>
      <c r="E46" s="198">
        <v>7.5386355069739786E-2</v>
      </c>
      <c r="F46" s="106"/>
      <c r="G46" s="1343">
        <v>2041</v>
      </c>
      <c r="H46" s="198">
        <v>-1.780558229066409</v>
      </c>
      <c r="I46" s="106"/>
      <c r="J46" s="1343">
        <v>4696</v>
      </c>
      <c r="K46" s="198">
        <v>-0.73980131050518372</v>
      </c>
      <c r="L46" s="36"/>
    </row>
    <row r="47" spans="1:12" s="26" customFormat="1" ht="13.8" x14ac:dyDescent="0.25">
      <c r="A47" s="1337">
        <v>2005</v>
      </c>
      <c r="B47" s="1343">
        <v>2060</v>
      </c>
      <c r="C47" s="1343">
        <v>849</v>
      </c>
      <c r="D47" s="1343">
        <v>2909</v>
      </c>
      <c r="E47" s="198">
        <v>9.5668549905838063</v>
      </c>
      <c r="F47" s="106"/>
      <c r="G47" s="1343">
        <v>1938</v>
      </c>
      <c r="H47" s="198">
        <v>-5.0465458108770234</v>
      </c>
      <c r="I47" s="106"/>
      <c r="J47" s="1343">
        <v>4847</v>
      </c>
      <c r="K47" s="198">
        <v>3.2155025553662675</v>
      </c>
      <c r="L47" s="36"/>
    </row>
    <row r="48" spans="1:12" s="26" customFormat="1" ht="13.8" x14ac:dyDescent="0.25">
      <c r="A48" s="1337">
        <v>2006</v>
      </c>
      <c r="B48" s="1343">
        <v>2148</v>
      </c>
      <c r="C48" s="1343">
        <v>886</v>
      </c>
      <c r="D48" s="1343">
        <v>3034</v>
      </c>
      <c r="E48" s="198">
        <v>4.2970092815400429</v>
      </c>
      <c r="F48" s="106"/>
      <c r="G48" s="1343">
        <v>1899</v>
      </c>
      <c r="H48" s="198">
        <v>-2.0123839009287936</v>
      </c>
      <c r="I48" s="106"/>
      <c r="J48" s="1343">
        <v>4933</v>
      </c>
      <c r="K48" s="198">
        <v>1.7742933773468028</v>
      </c>
      <c r="L48" s="36"/>
    </row>
    <row r="49" spans="1:13" s="26" customFormat="1" ht="13.8" x14ac:dyDescent="0.25">
      <c r="A49" s="1337">
        <v>2007</v>
      </c>
      <c r="B49" s="1343">
        <v>2321</v>
      </c>
      <c r="C49" s="1343">
        <v>917</v>
      </c>
      <c r="D49" s="1343">
        <v>3238</v>
      </c>
      <c r="E49" s="198">
        <v>6.7237969676994025</v>
      </c>
      <c r="F49" s="106"/>
      <c r="G49" s="1343">
        <v>2065</v>
      </c>
      <c r="H49" s="198">
        <v>8.7414428646656042</v>
      </c>
      <c r="I49" s="106"/>
      <c r="J49" s="1343">
        <v>5303</v>
      </c>
      <c r="K49" s="198">
        <v>7.5005067909993839</v>
      </c>
      <c r="L49" s="36"/>
    </row>
    <row r="50" spans="1:13" s="26" customFormat="1" ht="13.8" x14ac:dyDescent="0.25">
      <c r="A50" s="1337">
        <v>2008</v>
      </c>
      <c r="B50" s="1343">
        <v>2454</v>
      </c>
      <c r="C50" s="1343">
        <v>1015</v>
      </c>
      <c r="D50" s="1343">
        <v>3469</v>
      </c>
      <c r="E50" s="198">
        <v>7.1340333539221756</v>
      </c>
      <c r="F50" s="106"/>
      <c r="G50" s="1343">
        <v>2035</v>
      </c>
      <c r="H50" s="198">
        <v>-1.4527845036319653</v>
      </c>
      <c r="I50" s="106"/>
      <c r="J50" s="1343">
        <v>5504</v>
      </c>
      <c r="K50" s="198">
        <v>3.7903073731849979</v>
      </c>
      <c r="L50" s="36"/>
    </row>
    <row r="51" spans="1:13" s="26" customFormat="1" ht="13.8" x14ac:dyDescent="0.25">
      <c r="A51" s="1337">
        <v>2009</v>
      </c>
      <c r="B51" s="1343">
        <v>2018</v>
      </c>
      <c r="C51" s="1343">
        <v>1032</v>
      </c>
      <c r="D51" s="1343">
        <v>3050</v>
      </c>
      <c r="E51" s="198">
        <v>-12.078408763332371</v>
      </c>
      <c r="F51" s="106"/>
      <c r="G51" s="1343">
        <v>2236</v>
      </c>
      <c r="H51" s="198">
        <v>9.877149877149872</v>
      </c>
      <c r="I51" s="106"/>
      <c r="J51" s="1343">
        <v>5286</v>
      </c>
      <c r="K51" s="198">
        <v>-3.9607558139534871</v>
      </c>
      <c r="L51" s="36"/>
    </row>
    <row r="52" spans="1:13" s="26" customFormat="1" ht="13.8" x14ac:dyDescent="0.25">
      <c r="A52" s="1337">
        <v>2010</v>
      </c>
      <c r="B52" s="1343">
        <v>1926</v>
      </c>
      <c r="C52" s="1343">
        <v>928</v>
      </c>
      <c r="D52" s="1343">
        <v>2854</v>
      </c>
      <c r="E52" s="198">
        <v>-6.4262295081967231</v>
      </c>
      <c r="F52" s="106"/>
      <c r="G52" s="1343">
        <v>2929</v>
      </c>
      <c r="H52" s="198">
        <v>30.99284436493739</v>
      </c>
      <c r="I52" s="106"/>
      <c r="J52" s="1343">
        <v>5783</v>
      </c>
      <c r="K52" s="198">
        <v>9.4021944759742802</v>
      </c>
      <c r="L52" s="36"/>
    </row>
    <row r="53" spans="1:13" s="26" customFormat="1" ht="13.8" x14ac:dyDescent="0.25">
      <c r="A53" s="1337">
        <v>2011</v>
      </c>
      <c r="B53" s="1343">
        <v>2043</v>
      </c>
      <c r="C53" s="1343">
        <v>728</v>
      </c>
      <c r="D53" s="1343">
        <v>2771</v>
      </c>
      <c r="E53" s="198">
        <v>-2.9081990189208096</v>
      </c>
      <c r="F53" s="106"/>
      <c r="G53" s="1343">
        <v>3024</v>
      </c>
      <c r="H53" s="198">
        <v>3.2434277910549758</v>
      </c>
      <c r="I53" s="106"/>
      <c r="J53" s="1343">
        <v>5795</v>
      </c>
      <c r="K53" s="198">
        <v>0.20750475531730039</v>
      </c>
      <c r="L53" s="36"/>
    </row>
    <row r="54" spans="1:13" s="26" customFormat="1" ht="13.8" x14ac:dyDescent="0.25">
      <c r="A54" s="1337">
        <v>2012</v>
      </c>
      <c r="B54" s="1343">
        <v>2507</v>
      </c>
      <c r="C54" s="1343">
        <v>892</v>
      </c>
      <c r="D54" s="1343">
        <v>3399</v>
      </c>
      <c r="E54" s="198">
        <v>22.663298448213641</v>
      </c>
      <c r="F54" s="106"/>
      <c r="G54" s="1343">
        <v>3201</v>
      </c>
      <c r="H54" s="198">
        <v>5.8531746031746046</v>
      </c>
      <c r="I54" s="106"/>
      <c r="J54" s="1343">
        <v>6600</v>
      </c>
      <c r="K54" s="198">
        <v>13.891285591026747</v>
      </c>
      <c r="L54" s="36"/>
    </row>
    <row r="55" spans="1:13" s="26" customFormat="1" ht="13.8" x14ac:dyDescent="0.25">
      <c r="A55" s="1337">
        <v>2013</v>
      </c>
      <c r="B55" s="1343">
        <v>3011</v>
      </c>
      <c r="C55" s="1343">
        <v>977</v>
      </c>
      <c r="D55" s="1343">
        <v>3988</v>
      </c>
      <c r="E55" s="198">
        <v>17.328626066490148</v>
      </c>
      <c r="F55" s="106"/>
      <c r="G55" s="1343">
        <v>3348</v>
      </c>
      <c r="H55" s="198">
        <v>4.5923149015932418</v>
      </c>
      <c r="I55" s="106"/>
      <c r="J55" s="1343">
        <v>7336</v>
      </c>
      <c r="K55" s="198">
        <v>11.151515151515156</v>
      </c>
      <c r="L55" s="36"/>
    </row>
    <row r="56" spans="1:13" s="123" customFormat="1" ht="13.8" x14ac:dyDescent="0.25">
      <c r="A56" s="1337">
        <v>2014</v>
      </c>
      <c r="B56" s="1343">
        <v>2864</v>
      </c>
      <c r="C56" s="1343">
        <v>956</v>
      </c>
      <c r="D56" s="1343">
        <v>3820</v>
      </c>
      <c r="E56" s="198">
        <v>-4.212637913741224</v>
      </c>
      <c r="F56" s="106"/>
      <c r="G56" s="1343">
        <v>3735</v>
      </c>
      <c r="H56" s="198">
        <v>11.559139784946225</v>
      </c>
      <c r="I56" s="106"/>
      <c r="J56" s="1343">
        <v>7555</v>
      </c>
      <c r="K56" s="198">
        <v>2.9852780806979284</v>
      </c>
      <c r="L56" s="36"/>
    </row>
    <row r="57" spans="1:13" s="123" customFormat="1" ht="13.8" x14ac:dyDescent="0.25">
      <c r="A57" s="1337">
        <v>2015</v>
      </c>
      <c r="B57" s="1343">
        <v>2564</v>
      </c>
      <c r="C57" s="1343">
        <v>868</v>
      </c>
      <c r="D57" s="1343">
        <v>3432</v>
      </c>
      <c r="E57" s="198">
        <v>-10.157068062827223</v>
      </c>
      <c r="F57" s="106"/>
      <c r="G57" s="1343">
        <v>4544</v>
      </c>
      <c r="H57" s="198">
        <v>21.659973226238293</v>
      </c>
      <c r="I57" s="106"/>
      <c r="J57" s="1343">
        <v>7976</v>
      </c>
      <c r="K57" s="198">
        <v>5.5724685638649962</v>
      </c>
      <c r="L57" s="36"/>
    </row>
    <row r="58" spans="1:13" s="26" customFormat="1" ht="13.8" x14ac:dyDescent="0.25">
      <c r="A58" s="1337">
        <v>2016</v>
      </c>
      <c r="B58" s="1343">
        <v>2368</v>
      </c>
      <c r="C58" s="1343">
        <v>733</v>
      </c>
      <c r="D58" s="1343">
        <v>3101</v>
      </c>
      <c r="E58" s="198">
        <v>-9.6445221445221492</v>
      </c>
      <c r="F58" s="106"/>
      <c r="G58" s="1343">
        <v>5667</v>
      </c>
      <c r="H58" s="198">
        <v>24.713908450704224</v>
      </c>
      <c r="I58" s="106"/>
      <c r="J58" s="1343">
        <v>8768</v>
      </c>
      <c r="K58" s="198">
        <v>9.9297893681043128</v>
      </c>
      <c r="L58" s="36"/>
    </row>
    <row r="59" spans="1:13" s="26" customFormat="1" ht="13.8" x14ac:dyDescent="0.25">
      <c r="A59" s="1337">
        <v>2017</v>
      </c>
      <c r="B59" s="1343">
        <v>2196</v>
      </c>
      <c r="C59" s="1343">
        <v>653</v>
      </c>
      <c r="D59" s="1343">
        <v>2849</v>
      </c>
      <c r="E59" s="198">
        <v>-8.1264108352144486</v>
      </c>
      <c r="F59" s="106"/>
      <c r="G59" s="1343">
        <v>5738</v>
      </c>
      <c r="H59" s="198">
        <v>1.2528674783836236</v>
      </c>
      <c r="I59" s="106"/>
      <c r="J59" s="1343">
        <v>8587</v>
      </c>
      <c r="K59" s="198">
        <v>-2.0643248175182483</v>
      </c>
      <c r="L59" s="36"/>
    </row>
    <row r="60" spans="1:13" s="26" customFormat="1" ht="14.25" customHeight="1" x14ac:dyDescent="0.25">
      <c r="A60" s="1337">
        <v>2018</v>
      </c>
      <c r="B60" s="1343">
        <v>1802</v>
      </c>
      <c r="C60" s="1343">
        <v>584</v>
      </c>
      <c r="D60" s="1343">
        <v>2386</v>
      </c>
      <c r="E60" s="198">
        <v>-16.35661635661636</v>
      </c>
      <c r="F60" s="106"/>
      <c r="G60" s="1343">
        <v>5351</v>
      </c>
      <c r="H60" s="198">
        <v>-6.744510282328342</v>
      </c>
      <c r="I60" s="106"/>
      <c r="J60" s="1343">
        <v>7734</v>
      </c>
      <c r="K60" s="198">
        <v>-9.9336205892628371</v>
      </c>
      <c r="L60" s="36"/>
    </row>
    <row r="61" spans="1:13" s="26" customFormat="1" ht="13.8" x14ac:dyDescent="0.25">
      <c r="A61" s="1337">
        <v>2019</v>
      </c>
      <c r="B61" s="1343">
        <v>1625</v>
      </c>
      <c r="C61" s="1343">
        <v>589</v>
      </c>
      <c r="D61" s="1343">
        <v>2214</v>
      </c>
      <c r="E61" s="198">
        <f>(D61/D60-1)*100</f>
        <v>-7.2087175188600199</v>
      </c>
      <c r="F61" s="106"/>
      <c r="G61" s="1343">
        <v>5906</v>
      </c>
      <c r="H61" s="198">
        <f>(G61/G60-1)*100</f>
        <v>10.371893104092699</v>
      </c>
      <c r="I61" s="106"/>
      <c r="J61" s="1343">
        <v>8110</v>
      </c>
      <c r="K61" s="198">
        <f>(J61/J60-1)*100</f>
        <v>4.8616498577708889</v>
      </c>
      <c r="L61" s="36"/>
    </row>
    <row r="62" spans="1:13" s="26" customFormat="1" ht="13.8" x14ac:dyDescent="0.25">
      <c r="A62" s="1206">
        <v>2020</v>
      </c>
      <c r="B62" s="1208">
        <v>1060</v>
      </c>
      <c r="C62" s="1208">
        <v>370</v>
      </c>
      <c r="D62" s="1208">
        <v>1430</v>
      </c>
      <c r="E62" s="198">
        <f>(D62/D61-1)*100</f>
        <v>-35.411020776874437</v>
      </c>
      <c r="F62" s="106"/>
      <c r="G62" s="1208">
        <v>5596</v>
      </c>
      <c r="H62" s="198">
        <f>(G62/G61-1)*100</f>
        <v>-5.2488994243142573</v>
      </c>
      <c r="I62" s="106"/>
      <c r="J62" s="1208">
        <v>7010</v>
      </c>
      <c r="K62" s="198">
        <f>(J62/J61-1)*100</f>
        <v>-13.563501849568437</v>
      </c>
      <c r="L62" s="36"/>
      <c r="M62" s="36"/>
    </row>
    <row r="64" spans="1:13" s="159" customFormat="1" ht="13.8" x14ac:dyDescent="0.25">
      <c r="A64" s="1337" t="s">
        <v>1437</v>
      </c>
      <c r="J64" s="167"/>
    </row>
    <row r="65" spans="1:11" ht="13.8" x14ac:dyDescent="0.25">
      <c r="A65" s="1339" t="s">
        <v>2480</v>
      </c>
    </row>
    <row r="66" spans="1:11" ht="13.8" x14ac:dyDescent="0.25">
      <c r="A66" s="1337" t="s">
        <v>2481</v>
      </c>
    </row>
    <row r="67" spans="1:11" ht="13.8" x14ac:dyDescent="0.25">
      <c r="A67" s="1337" t="s">
        <v>2482</v>
      </c>
    </row>
    <row r="69" spans="1:11" ht="13.8" x14ac:dyDescent="0.25">
      <c r="A69" s="1337" t="s">
        <v>2483</v>
      </c>
    </row>
    <row r="71" spans="1:11" ht="13.8" x14ac:dyDescent="0.25">
      <c r="A71" s="1454" t="s">
        <v>2225</v>
      </c>
      <c r="B71" s="1454"/>
      <c r="C71" s="1454"/>
      <c r="D71" s="1454"/>
      <c r="E71" s="1454"/>
      <c r="F71" s="1454"/>
      <c r="G71" s="1454"/>
      <c r="H71" s="1454"/>
      <c r="I71" s="1454"/>
      <c r="J71" s="1454"/>
      <c r="K71" s="1454"/>
    </row>
  </sheetData>
  <customSheetViews>
    <customSheetView guid="{9014CDA8-C3FC-41E6-A045-DAEFC55B82B1}" showPageBreaks="1" fitToPage="1" printArea="1">
      <selection activeCell="B63" sqref="B63"/>
      <pageMargins left="0.75" right="0.75" top="1" bottom="1" header="0.5" footer="0.5"/>
      <printOptions horizontalCentered="1"/>
      <pageSetup scale="69" firstPageNumber="33" orientation="portrait" verticalDpi="300" r:id="rId1"/>
      <headerFooter alignWithMargins="0">
        <oddFooter>&amp;C&amp;P</oddFooter>
      </headerFooter>
    </customSheetView>
    <customSheetView guid="{F67F5823-51D5-4D47-B100-5B47C1E6BCB9}" showPageBreaks="1" fitToPage="1" printArea="1" topLeftCell="A8">
      <selection activeCell="K31" sqref="K31"/>
      <pageMargins left="0.75" right="0.75" top="1" bottom="1" header="0.5" footer="0.5"/>
      <printOptions horizontalCentered="1"/>
      <pageSetup scale="68" firstPageNumber="33" orientation="portrait" verticalDpi="300" r:id="rId2"/>
      <headerFooter alignWithMargins="0">
        <oddFooter>&amp;C&amp;P</oddFooter>
      </headerFooter>
    </customSheetView>
  </customSheetViews>
  <mergeCells count="18">
    <mergeCell ref="A71:K71"/>
    <mergeCell ref="B39:E39"/>
    <mergeCell ref="G39:H39"/>
    <mergeCell ref="J39:K39"/>
    <mergeCell ref="A34:K34"/>
    <mergeCell ref="A35:K35"/>
    <mergeCell ref="A36:K36"/>
    <mergeCell ref="J8:K8"/>
    <mergeCell ref="G38:H38"/>
    <mergeCell ref="J38:K38"/>
    <mergeCell ref="A1:K1"/>
    <mergeCell ref="A3:K3"/>
    <mergeCell ref="A5:K5"/>
    <mergeCell ref="G8:H8"/>
    <mergeCell ref="G7:H7"/>
    <mergeCell ref="B8:E8"/>
    <mergeCell ref="J7:K7"/>
    <mergeCell ref="A4:K4"/>
  </mergeCells>
  <phoneticPr fontId="0" type="noConversion"/>
  <hyperlinks>
    <hyperlink ref="A71" r:id="rId3" display="Source: Statistics Canada. Table 079-0003 - New motor vehicle sales, Canada, provinces and territories, monthly" xr:uid="{00000000-0004-0000-2C00-000000000000}"/>
    <hyperlink ref="A71:K71" r:id="rId4" display="Source: Statistics Canada. Table 20-10-0001-01 - New motor vehicle sales" xr:uid="{00000000-0004-0000-2C00-000001000000}"/>
  </hyperlinks>
  <printOptions horizontalCentered="1"/>
  <pageMargins left="0.74803149606299202" right="0.74803149606299202" top="0.98425196850393704" bottom="0.98425196850393704" header="0.511811023622047" footer="0.511811023622047"/>
  <pageSetup scale="73" firstPageNumber="27" orientation="portrait" useFirstPageNumber="1" r:id="rId5"/>
  <headerFooter alignWithMargins="0"/>
  <legacyDrawingHF r:id="rId6"/>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25">
    <tabColor indexed="44"/>
    <pageSetUpPr fitToPage="1"/>
  </sheetPr>
  <dimension ref="A1:K72"/>
  <sheetViews>
    <sheetView zoomScaleNormal="100" workbookViewId="0">
      <selection sqref="A1:K1"/>
    </sheetView>
  </sheetViews>
  <sheetFormatPr defaultRowHeight="13.2" x14ac:dyDescent="0.25"/>
  <cols>
    <col min="1" max="1" width="20.109375" customWidth="1"/>
    <col min="2" max="2" width="9.44140625" customWidth="1"/>
    <col min="3" max="8" width="11.5546875" bestFit="1" customWidth="1"/>
    <col min="9" max="9" width="13" bestFit="1" customWidth="1"/>
    <col min="10" max="10" width="12.5546875" bestFit="1" customWidth="1"/>
    <col min="11" max="11" width="13.109375" bestFit="1" customWidth="1"/>
  </cols>
  <sheetData>
    <row r="1" spans="1:11" ht="17.399999999999999" x14ac:dyDescent="0.3">
      <c r="A1" s="1451" t="s">
        <v>28</v>
      </c>
      <c r="B1" s="1451"/>
      <c r="C1" s="1451"/>
      <c r="D1" s="1451"/>
      <c r="E1" s="1451"/>
      <c r="F1" s="1451"/>
      <c r="G1" s="1451"/>
      <c r="H1" s="1451"/>
      <c r="I1" s="1451"/>
      <c r="J1" s="1451"/>
      <c r="K1" s="1451"/>
    </row>
    <row r="2" spans="1:11" ht="17.399999999999999" x14ac:dyDescent="0.3">
      <c r="A2" s="27"/>
      <c r="B2" s="27"/>
    </row>
    <row r="3" spans="1:11" ht="17.399999999999999" x14ac:dyDescent="0.3">
      <c r="A3" s="1452" t="s">
        <v>163</v>
      </c>
      <c r="B3" s="1452"/>
      <c r="C3" s="1452"/>
      <c r="D3" s="1452"/>
      <c r="E3" s="1452"/>
      <c r="F3" s="1452"/>
      <c r="G3" s="1452"/>
      <c r="H3" s="1452"/>
      <c r="I3" s="1452"/>
      <c r="J3" s="1452"/>
      <c r="K3" s="1452"/>
    </row>
    <row r="4" spans="1:11" ht="17.399999999999999" x14ac:dyDescent="0.3">
      <c r="A4" s="1452" t="s">
        <v>2486</v>
      </c>
      <c r="B4" s="1452"/>
      <c r="C4" s="1452"/>
      <c r="D4" s="1452"/>
      <c r="E4" s="1452"/>
      <c r="F4" s="1452"/>
      <c r="G4" s="1452"/>
      <c r="H4" s="1452"/>
      <c r="I4" s="1452"/>
      <c r="J4" s="1452"/>
      <c r="K4" s="1452"/>
    </row>
    <row r="5" spans="1:11" ht="17.399999999999999" x14ac:dyDescent="0.3">
      <c r="A5" s="1452" t="s">
        <v>1375</v>
      </c>
      <c r="B5" s="1452"/>
      <c r="C5" s="1452"/>
      <c r="D5" s="1452"/>
      <c r="E5" s="1452"/>
      <c r="F5" s="1452"/>
      <c r="G5" s="1452"/>
      <c r="H5" s="1452"/>
      <c r="I5" s="1452"/>
      <c r="J5" s="1452"/>
      <c r="K5" s="1452"/>
    </row>
    <row r="6" spans="1:11" ht="12.75" customHeight="1" x14ac:dyDescent="0.25"/>
    <row r="7" spans="1:11" ht="12.75" customHeight="1" x14ac:dyDescent="0.25"/>
    <row r="8" spans="1:11" s="16" customFormat="1" ht="18.75" customHeight="1" x14ac:dyDescent="0.3">
      <c r="A8" s="11" t="s">
        <v>1366</v>
      </c>
      <c r="B8" s="1338">
        <v>2011</v>
      </c>
      <c r="C8" s="1338">
        <v>2012</v>
      </c>
      <c r="D8" s="1338">
        <v>2013</v>
      </c>
      <c r="E8" s="1338">
        <v>2014</v>
      </c>
      <c r="F8" s="1338">
        <v>2015</v>
      </c>
      <c r="G8" s="1338">
        <v>2016</v>
      </c>
      <c r="H8" s="1384" t="s">
        <v>2140</v>
      </c>
      <c r="I8" s="1384" t="s">
        <v>2302</v>
      </c>
      <c r="J8" s="1338" t="s">
        <v>2414</v>
      </c>
      <c r="K8" s="1264" t="s">
        <v>2413</v>
      </c>
    </row>
    <row r="9" spans="1:11" ht="4.5" customHeight="1" thickBot="1" x14ac:dyDescent="0.3">
      <c r="A9" s="24"/>
      <c r="B9" s="18"/>
      <c r="C9" s="18"/>
      <c r="D9" s="18"/>
      <c r="E9" s="18"/>
      <c r="F9" s="18"/>
      <c r="G9" s="18"/>
      <c r="H9" s="18"/>
      <c r="I9" s="18"/>
      <c r="J9" s="18"/>
      <c r="K9" s="18"/>
    </row>
    <row r="10" spans="1:11" ht="4.5" customHeight="1" x14ac:dyDescent="0.25"/>
    <row r="11" spans="1:11" s="26" customFormat="1" ht="14.25" customHeight="1" x14ac:dyDescent="0.25">
      <c r="A11" s="1265" t="s">
        <v>164</v>
      </c>
      <c r="B11" s="13">
        <v>512419</v>
      </c>
      <c r="C11" s="13">
        <v>583272</v>
      </c>
      <c r="D11" s="13">
        <v>634693</v>
      </c>
      <c r="E11" s="13">
        <v>688251</v>
      </c>
      <c r="F11" s="13">
        <v>804013</v>
      </c>
      <c r="G11" s="13">
        <v>924928</v>
      </c>
      <c r="H11" s="13">
        <v>1017697</v>
      </c>
      <c r="I11" s="13">
        <v>1076677</v>
      </c>
      <c r="J11" s="13">
        <v>1108540</v>
      </c>
      <c r="K11" s="13">
        <v>1188516</v>
      </c>
    </row>
    <row r="12" spans="1:11" s="26" customFormat="1" ht="14.25" customHeight="1" x14ac:dyDescent="0.25">
      <c r="A12" s="1265" t="s">
        <v>2337</v>
      </c>
      <c r="B12" s="13">
        <v>1882</v>
      </c>
      <c r="C12" s="13">
        <v>1956</v>
      </c>
      <c r="D12" s="13">
        <v>4360</v>
      </c>
      <c r="E12" s="13">
        <v>10401</v>
      </c>
      <c r="F12" s="13">
        <v>9781</v>
      </c>
      <c r="G12" s="13">
        <v>7402</v>
      </c>
      <c r="H12" s="13">
        <v>6181</v>
      </c>
      <c r="I12" s="13">
        <v>2238</v>
      </c>
      <c r="J12" s="13">
        <v>36303</v>
      </c>
      <c r="K12" s="13">
        <v>47571</v>
      </c>
    </row>
    <row r="13" spans="1:11" s="26" customFormat="1" ht="14.25" customHeight="1" x14ac:dyDescent="0.25">
      <c r="A13" s="1265" t="s">
        <v>1572</v>
      </c>
      <c r="B13" s="13">
        <v>7620</v>
      </c>
      <c r="C13" s="13">
        <v>12462</v>
      </c>
      <c r="D13" s="13">
        <v>19831</v>
      </c>
      <c r="E13" s="13">
        <v>42807</v>
      </c>
      <c r="F13" s="13">
        <v>37005</v>
      </c>
      <c r="G13" s="13">
        <v>18388</v>
      </c>
      <c r="H13" s="13">
        <v>21811</v>
      </c>
      <c r="I13" s="13">
        <v>23300</v>
      </c>
      <c r="J13" s="13">
        <v>18228</v>
      </c>
      <c r="K13" s="13">
        <v>36253</v>
      </c>
    </row>
    <row r="14" spans="1:11" s="26" customFormat="1" ht="14.25" customHeight="1" x14ac:dyDescent="0.25">
      <c r="A14" s="1265" t="s">
        <v>1930</v>
      </c>
      <c r="B14" s="13">
        <v>9313</v>
      </c>
      <c r="C14" s="13">
        <v>13070</v>
      </c>
      <c r="D14" s="13">
        <v>10746</v>
      </c>
      <c r="E14" s="13">
        <v>9706</v>
      </c>
      <c r="F14" s="13">
        <v>11672</v>
      </c>
      <c r="G14" s="13">
        <v>10934</v>
      </c>
      <c r="H14" s="13">
        <v>11939</v>
      </c>
      <c r="I14" s="13">
        <v>17026</v>
      </c>
      <c r="J14" s="13">
        <v>26193</v>
      </c>
      <c r="K14" s="13">
        <v>24927</v>
      </c>
    </row>
    <row r="15" spans="1:11" s="26" customFormat="1" ht="14.25" customHeight="1" x14ac:dyDescent="0.25">
      <c r="A15" s="1265" t="s">
        <v>165</v>
      </c>
      <c r="B15" s="36">
        <v>11839</v>
      </c>
      <c r="C15" s="36">
        <v>12023</v>
      </c>
      <c r="D15" s="36">
        <v>17379</v>
      </c>
      <c r="E15" s="36">
        <v>24027</v>
      </c>
      <c r="F15" s="36">
        <v>30341</v>
      </c>
      <c r="G15" s="36">
        <v>31550</v>
      </c>
      <c r="H15" s="36">
        <v>13402</v>
      </c>
      <c r="I15" s="36">
        <v>16208</v>
      </c>
      <c r="J15" s="36">
        <v>19069</v>
      </c>
      <c r="K15" s="36">
        <v>21177</v>
      </c>
    </row>
    <row r="16" spans="1:11" s="26" customFormat="1" ht="14.25" customHeight="1" x14ac:dyDescent="0.25">
      <c r="A16" s="1265" t="s">
        <v>1404</v>
      </c>
      <c r="B16" s="13">
        <v>5984</v>
      </c>
      <c r="C16" s="13">
        <v>11514</v>
      </c>
      <c r="D16" s="13">
        <v>7737</v>
      </c>
      <c r="E16" s="13">
        <v>20001</v>
      </c>
      <c r="F16" s="13">
        <v>23496</v>
      </c>
      <c r="G16" s="13">
        <v>27096</v>
      </c>
      <c r="H16" s="13">
        <v>32464</v>
      </c>
      <c r="I16" s="13">
        <v>20745</v>
      </c>
      <c r="J16" s="13">
        <v>19698</v>
      </c>
      <c r="K16" s="13">
        <v>19362</v>
      </c>
    </row>
    <row r="17" spans="1:11" s="26" customFormat="1" ht="14.25" customHeight="1" x14ac:dyDescent="0.25">
      <c r="A17" s="1265" t="s">
        <v>779</v>
      </c>
      <c r="B17" s="36">
        <v>7306</v>
      </c>
      <c r="C17" s="36">
        <v>11418</v>
      </c>
      <c r="D17" s="36">
        <v>9096</v>
      </c>
      <c r="E17" s="36">
        <v>28574</v>
      </c>
      <c r="F17" s="36">
        <v>27288</v>
      </c>
      <c r="G17" s="36">
        <v>21719</v>
      </c>
      <c r="H17" s="36">
        <v>15352</v>
      </c>
      <c r="I17" s="36">
        <v>15905</v>
      </c>
      <c r="J17" s="36">
        <v>31169</v>
      </c>
      <c r="K17" s="36">
        <v>18933</v>
      </c>
    </row>
    <row r="18" spans="1:11" s="26" customFormat="1" ht="14.25" customHeight="1" x14ac:dyDescent="0.25">
      <c r="A18" s="1265" t="s">
        <v>2487</v>
      </c>
      <c r="B18" s="36">
        <v>3880</v>
      </c>
      <c r="C18" s="36">
        <v>7703</v>
      </c>
      <c r="D18" s="36">
        <v>4682</v>
      </c>
      <c r="E18" s="36">
        <v>4827</v>
      </c>
      <c r="F18" s="36">
        <v>9070</v>
      </c>
      <c r="G18" s="36">
        <v>5998</v>
      </c>
      <c r="H18" s="36">
        <v>3216</v>
      </c>
      <c r="I18" s="36">
        <v>3700</v>
      </c>
      <c r="J18" s="36">
        <v>6553</v>
      </c>
      <c r="K18" s="36">
        <v>14602</v>
      </c>
    </row>
    <row r="19" spans="1:11" s="26" customFormat="1" ht="14.25" customHeight="1" x14ac:dyDescent="0.25">
      <c r="A19" s="1265" t="s">
        <v>2338</v>
      </c>
      <c r="B19" s="13">
        <v>5793</v>
      </c>
      <c r="C19" s="13">
        <v>10773</v>
      </c>
      <c r="D19" s="13">
        <v>3417</v>
      </c>
      <c r="E19" s="13">
        <v>37894</v>
      </c>
      <c r="F19" s="13">
        <v>69337</v>
      </c>
      <c r="G19" s="13">
        <v>12922</v>
      </c>
      <c r="H19" s="13">
        <v>17271</v>
      </c>
      <c r="I19" s="13">
        <v>12010</v>
      </c>
      <c r="J19" s="13">
        <v>12957</v>
      </c>
      <c r="K19" s="13">
        <v>9930</v>
      </c>
    </row>
    <row r="20" spans="1:11" s="26" customFormat="1" ht="14.25" customHeight="1" x14ac:dyDescent="0.25">
      <c r="A20" s="1265" t="s">
        <v>2488</v>
      </c>
      <c r="B20" s="13">
        <v>15545</v>
      </c>
      <c r="C20" s="13">
        <v>12518</v>
      </c>
      <c r="D20" s="13">
        <v>10453</v>
      </c>
      <c r="E20" s="13">
        <v>19182</v>
      </c>
      <c r="F20" s="13">
        <v>16106</v>
      </c>
      <c r="G20" s="13">
        <v>10173</v>
      </c>
      <c r="H20" s="13">
        <v>12141</v>
      </c>
      <c r="I20" s="13">
        <v>14494</v>
      </c>
      <c r="J20" s="13">
        <v>11105</v>
      </c>
      <c r="K20" s="13">
        <v>8226</v>
      </c>
    </row>
    <row r="21" spans="1:11" s="26" customFormat="1" ht="14.25" customHeight="1" x14ac:dyDescent="0.25">
      <c r="A21" s="26" t="s">
        <v>166</v>
      </c>
      <c r="B21" s="60">
        <f t="shared" ref="B21:J21" si="0">B23-SUM(B11:B20)</f>
        <v>149796</v>
      </c>
      <c r="C21" s="60">
        <f t="shared" si="0"/>
        <v>163514</v>
      </c>
      <c r="D21" s="60">
        <f t="shared" si="0"/>
        <v>167501</v>
      </c>
      <c r="E21" s="60">
        <f t="shared" si="0"/>
        <v>183635</v>
      </c>
      <c r="F21" s="60">
        <f t="shared" si="0"/>
        <v>204903</v>
      </c>
      <c r="G21" s="60">
        <f t="shared" si="0"/>
        <v>184593</v>
      </c>
      <c r="H21" s="60">
        <f t="shared" si="0"/>
        <v>166607</v>
      </c>
      <c r="I21" s="60">
        <f t="shared" si="0"/>
        <v>182633</v>
      </c>
      <c r="J21" s="60">
        <f t="shared" si="0"/>
        <v>202902</v>
      </c>
      <c r="K21" s="60">
        <f>K23-SUM(K11:K20)</f>
        <v>117327</v>
      </c>
    </row>
    <row r="22" spans="1:11" ht="4.5" customHeight="1" x14ac:dyDescent="0.25"/>
    <row r="23" spans="1:11" s="34" customFormat="1" ht="15" customHeight="1" x14ac:dyDescent="0.25">
      <c r="A23" s="32" t="s">
        <v>1981</v>
      </c>
      <c r="B23" s="56">
        <v>731377</v>
      </c>
      <c r="C23" s="56">
        <v>840223</v>
      </c>
      <c r="D23" s="56">
        <v>889895</v>
      </c>
      <c r="E23" s="56">
        <v>1069305</v>
      </c>
      <c r="F23" s="56">
        <v>1243012</v>
      </c>
      <c r="G23" s="56">
        <v>1255703</v>
      </c>
      <c r="H23" s="56">
        <v>1318081</v>
      </c>
      <c r="I23" s="56">
        <v>1384936</v>
      </c>
      <c r="J23" s="56">
        <v>1492717</v>
      </c>
      <c r="K23" s="56">
        <v>1506824</v>
      </c>
    </row>
    <row r="24" spans="1:11" s="42" customFormat="1" ht="12" customHeight="1" x14ac:dyDescent="0.2">
      <c r="A24" s="42" t="s">
        <v>1381</v>
      </c>
      <c r="B24" s="194">
        <v>5.8</v>
      </c>
      <c r="C24" s="194">
        <f t="shared" ref="C24:J24" si="1">(C23/B23-1)*100</f>
        <v>14.882338383624315</v>
      </c>
      <c r="D24" s="194">
        <f t="shared" si="1"/>
        <v>5.9117639007739697</v>
      </c>
      <c r="E24" s="194">
        <f t="shared" si="1"/>
        <v>20.160805488287934</v>
      </c>
      <c r="F24" s="194">
        <f t="shared" si="1"/>
        <v>16.244850627276584</v>
      </c>
      <c r="G24" s="194">
        <f t="shared" si="1"/>
        <v>1.020987729804701</v>
      </c>
      <c r="H24" s="194">
        <f t="shared" si="1"/>
        <v>4.9675759315698009</v>
      </c>
      <c r="I24" s="194">
        <f t="shared" si="1"/>
        <v>5.0721465524501186</v>
      </c>
      <c r="J24" s="194">
        <f t="shared" si="1"/>
        <v>7.782381279712558</v>
      </c>
      <c r="K24" s="194">
        <f>(K23/J23-1)*100</f>
        <v>0.94505522480148318</v>
      </c>
    </row>
    <row r="25" spans="1:11" s="42" customFormat="1" ht="12" customHeight="1" x14ac:dyDescent="0.2">
      <c r="C25" s="194"/>
      <c r="D25" s="194"/>
      <c r="E25" s="194"/>
      <c r="F25" s="194"/>
      <c r="G25" s="194"/>
      <c r="H25" s="194"/>
      <c r="I25" s="194"/>
      <c r="J25" s="194"/>
      <c r="K25" s="194"/>
    </row>
    <row r="26" spans="1:11" s="159" customFormat="1" ht="14.25" customHeight="1" x14ac:dyDescent="0.25">
      <c r="A26" s="159" t="s">
        <v>781</v>
      </c>
      <c r="B26" s="296"/>
    </row>
    <row r="27" spans="1:11" s="26" customFormat="1" ht="14.25" customHeight="1" x14ac:dyDescent="0.25">
      <c r="A27" s="159" t="s">
        <v>408</v>
      </c>
      <c r="I27" s="36"/>
      <c r="J27" s="36"/>
    </row>
    <row r="28" spans="1:11" ht="13.8" x14ac:dyDescent="0.25">
      <c r="C28" s="26"/>
      <c r="I28" s="47"/>
      <c r="J28" s="47"/>
    </row>
    <row r="29" spans="1:11" ht="18" customHeight="1" x14ac:dyDescent="0.3">
      <c r="A29" s="1451" t="s">
        <v>30</v>
      </c>
      <c r="B29" s="1451"/>
      <c r="C29" s="1451"/>
      <c r="D29" s="1451"/>
      <c r="E29" s="1451"/>
      <c r="F29" s="1451"/>
      <c r="G29" s="1451"/>
      <c r="H29" s="1451"/>
      <c r="I29" s="1451"/>
      <c r="J29" s="1451"/>
      <c r="K29" s="1451"/>
    </row>
    <row r="30" spans="1:11" ht="18" customHeight="1" x14ac:dyDescent="0.3">
      <c r="A30" s="1017"/>
      <c r="B30" s="1017"/>
      <c r="D30" s="1017"/>
      <c r="E30" s="1017"/>
      <c r="F30" s="1017"/>
      <c r="G30" s="1017"/>
      <c r="H30" s="1017"/>
      <c r="I30" s="1017"/>
      <c r="J30" s="1017"/>
    </row>
    <row r="31" spans="1:11" ht="18" customHeight="1" x14ac:dyDescent="0.3">
      <c r="A31" s="1452" t="s">
        <v>163</v>
      </c>
      <c r="B31" s="1452"/>
      <c r="C31" s="1452"/>
      <c r="D31" s="1452"/>
      <c r="E31" s="1452"/>
      <c r="F31" s="1452"/>
      <c r="G31" s="1452"/>
      <c r="H31" s="1452"/>
      <c r="I31" s="1452"/>
      <c r="J31" s="1452"/>
      <c r="K31" s="1452"/>
    </row>
    <row r="32" spans="1:11" ht="18" customHeight="1" x14ac:dyDescent="0.3">
      <c r="A32" s="1452" t="s">
        <v>2489</v>
      </c>
      <c r="B32" s="1452"/>
      <c r="C32" s="1452"/>
      <c r="D32" s="1452"/>
      <c r="E32" s="1452"/>
      <c r="F32" s="1452"/>
      <c r="G32" s="1452"/>
      <c r="H32" s="1452"/>
      <c r="I32" s="1452"/>
      <c r="J32" s="1452"/>
      <c r="K32" s="1452"/>
    </row>
    <row r="33" spans="1:11" ht="18" customHeight="1" x14ac:dyDescent="0.3">
      <c r="A33" s="1452" t="s">
        <v>1375</v>
      </c>
      <c r="B33" s="1452"/>
      <c r="C33" s="1452"/>
      <c r="D33" s="1452"/>
      <c r="E33" s="1452"/>
      <c r="F33" s="1452"/>
      <c r="G33" s="1452"/>
      <c r="H33" s="1452"/>
      <c r="I33" s="1452"/>
      <c r="J33" s="1452"/>
      <c r="K33" s="1452"/>
    </row>
    <row r="34" spans="1:11" ht="12.75" customHeight="1" x14ac:dyDescent="0.3">
      <c r="A34" s="1017"/>
      <c r="B34" s="1017"/>
      <c r="C34" s="1017"/>
      <c r="D34" s="1017"/>
      <c r="E34" s="1017"/>
      <c r="F34" s="1017"/>
      <c r="G34" s="1017"/>
      <c r="H34" s="1017"/>
      <c r="I34" s="1017"/>
      <c r="J34" s="1017"/>
      <c r="K34" s="1017"/>
    </row>
    <row r="35" spans="1:11" ht="12.75" customHeight="1" x14ac:dyDescent="0.25"/>
    <row r="36" spans="1:11" s="16" customFormat="1" ht="18.75" customHeight="1" x14ac:dyDescent="0.3">
      <c r="A36" s="1022" t="s">
        <v>1964</v>
      </c>
      <c r="B36" s="1338">
        <v>2011</v>
      </c>
      <c r="C36" s="1338">
        <v>2012</v>
      </c>
      <c r="D36" s="1338">
        <v>2013</v>
      </c>
      <c r="E36" s="1338">
        <v>2014</v>
      </c>
      <c r="F36" s="1338">
        <v>2015</v>
      </c>
      <c r="G36" s="1338">
        <v>2016</v>
      </c>
      <c r="H36" s="1384" t="s">
        <v>2140</v>
      </c>
      <c r="I36" s="1384" t="s">
        <v>2302</v>
      </c>
      <c r="J36" s="1338" t="s">
        <v>2414</v>
      </c>
      <c r="K36" s="1264" t="s">
        <v>2413</v>
      </c>
    </row>
    <row r="37" spans="1:11" ht="4.5" customHeight="1" thickBot="1" x14ac:dyDescent="0.3">
      <c r="A37" s="24"/>
      <c r="B37" s="18"/>
      <c r="C37" s="18"/>
      <c r="D37" s="18"/>
      <c r="E37" s="18"/>
      <c r="F37" s="18"/>
      <c r="G37" s="18"/>
      <c r="H37" s="18"/>
      <c r="I37" s="18"/>
      <c r="J37" s="18"/>
      <c r="K37" s="18"/>
    </row>
    <row r="38" spans="1:11" ht="4.5" customHeight="1" x14ac:dyDescent="0.25"/>
    <row r="39" spans="1:11" s="26" customFormat="1" ht="14.25" customHeight="1" x14ac:dyDescent="0.25">
      <c r="A39" s="26" t="s">
        <v>2106</v>
      </c>
      <c r="B39" s="36">
        <v>91170</v>
      </c>
      <c r="C39" s="36">
        <v>124745</v>
      </c>
      <c r="D39" s="36">
        <v>137760</v>
      </c>
      <c r="E39" s="36">
        <v>148097</v>
      </c>
      <c r="F39" s="36">
        <v>167018</v>
      </c>
      <c r="G39" s="36">
        <v>170808</v>
      </c>
      <c r="H39" s="36">
        <v>183474</v>
      </c>
      <c r="I39" s="36">
        <v>217721</v>
      </c>
      <c r="J39" s="36">
        <v>200834</v>
      </c>
      <c r="K39" s="36">
        <v>199968</v>
      </c>
    </row>
    <row r="40" spans="1:11" s="26" customFormat="1" ht="14.25" customHeight="1" x14ac:dyDescent="0.25">
      <c r="A40" s="26" t="s">
        <v>1966</v>
      </c>
      <c r="B40" s="36">
        <v>59568</v>
      </c>
      <c r="C40" s="36">
        <v>74854</v>
      </c>
      <c r="D40" s="36">
        <v>67729</v>
      </c>
      <c r="E40" s="36">
        <v>86125</v>
      </c>
      <c r="F40" s="36">
        <v>110863</v>
      </c>
      <c r="G40" s="36">
        <v>113777</v>
      </c>
      <c r="H40" s="36">
        <v>154099</v>
      </c>
      <c r="I40" s="36">
        <v>153491</v>
      </c>
      <c r="J40" s="36">
        <v>143199</v>
      </c>
      <c r="K40" s="36">
        <v>180191</v>
      </c>
    </row>
    <row r="41" spans="1:11" s="26" customFormat="1" ht="14.25" customHeight="1" x14ac:dyDescent="0.25">
      <c r="A41" s="26" t="s">
        <v>1967</v>
      </c>
      <c r="B41" s="36">
        <v>24811</v>
      </c>
      <c r="C41" s="36">
        <v>26261</v>
      </c>
      <c r="D41" s="36">
        <v>39683</v>
      </c>
      <c r="E41" s="36">
        <v>35127</v>
      </c>
      <c r="F41" s="36">
        <v>33528</v>
      </c>
      <c r="G41" s="36">
        <v>64532</v>
      </c>
      <c r="H41" s="36">
        <v>90931</v>
      </c>
      <c r="I41" s="36">
        <v>120181</v>
      </c>
      <c r="J41" s="36">
        <v>114614</v>
      </c>
      <c r="K41" s="36">
        <v>116157</v>
      </c>
    </row>
    <row r="42" spans="1:11" s="26" customFormat="1" ht="14.25" customHeight="1" x14ac:dyDescent="0.25">
      <c r="A42" s="26" t="s">
        <v>1971</v>
      </c>
      <c r="B42" s="36">
        <v>19956</v>
      </c>
      <c r="C42" s="36">
        <v>23867</v>
      </c>
      <c r="D42" s="36">
        <v>19701</v>
      </c>
      <c r="E42" s="36">
        <v>21102</v>
      </c>
      <c r="F42" s="36">
        <v>37733</v>
      </c>
      <c r="G42" s="36">
        <v>35183</v>
      </c>
      <c r="H42" s="36">
        <v>46094</v>
      </c>
      <c r="I42" s="36">
        <v>54779</v>
      </c>
      <c r="J42" s="36">
        <v>78719</v>
      </c>
      <c r="K42" s="36">
        <v>93546</v>
      </c>
    </row>
    <row r="43" spans="1:11" s="26" customFormat="1" ht="14.25" customHeight="1" x14ac:dyDescent="0.25">
      <c r="A43" s="26" t="s">
        <v>1965</v>
      </c>
      <c r="B43" s="36">
        <v>42511</v>
      </c>
      <c r="C43" s="36">
        <v>47157</v>
      </c>
      <c r="D43" s="36">
        <v>62361</v>
      </c>
      <c r="E43" s="36">
        <v>70841</v>
      </c>
      <c r="F43" s="36">
        <v>97611</v>
      </c>
      <c r="G43" s="36">
        <v>119280</v>
      </c>
      <c r="H43" s="36">
        <v>104057</v>
      </c>
      <c r="I43" s="36">
        <v>86864</v>
      </c>
      <c r="J43" s="36">
        <v>85227</v>
      </c>
      <c r="K43" s="36">
        <v>92173</v>
      </c>
    </row>
    <row r="44" spans="1:11" s="26" customFormat="1" ht="14.25" customHeight="1" x14ac:dyDescent="0.25">
      <c r="A44" s="26" t="s">
        <v>1969</v>
      </c>
      <c r="B44" s="36">
        <v>34227</v>
      </c>
      <c r="C44" s="36">
        <v>41633</v>
      </c>
      <c r="D44" s="36">
        <v>32982</v>
      </c>
      <c r="E44" s="36">
        <v>30000</v>
      </c>
      <c r="F44" s="36">
        <v>43741</v>
      </c>
      <c r="G44" s="36">
        <v>42415</v>
      </c>
      <c r="H44" s="36">
        <v>22923</v>
      </c>
      <c r="I44" s="36">
        <v>29473</v>
      </c>
      <c r="J44" s="36">
        <v>46558</v>
      </c>
      <c r="K44" s="36">
        <v>57280</v>
      </c>
    </row>
    <row r="45" spans="1:11" s="26" customFormat="1" ht="14.25" customHeight="1" x14ac:dyDescent="0.25">
      <c r="A45" s="26" t="s">
        <v>1972</v>
      </c>
      <c r="B45" s="36">
        <v>16353</v>
      </c>
      <c r="C45" s="36">
        <v>13676</v>
      </c>
      <c r="D45" s="36">
        <v>24362</v>
      </c>
      <c r="E45" s="36">
        <v>23527</v>
      </c>
      <c r="F45" s="36">
        <v>26979</v>
      </c>
      <c r="G45" s="36">
        <v>33625</v>
      </c>
      <c r="H45" s="36">
        <v>31548</v>
      </c>
      <c r="I45" s="36">
        <v>35561</v>
      </c>
      <c r="J45" s="36">
        <v>45281</v>
      </c>
      <c r="K45" s="36">
        <v>53298</v>
      </c>
    </row>
    <row r="46" spans="1:11" s="26" customFormat="1" ht="14.25" customHeight="1" x14ac:dyDescent="0.25">
      <c r="A46" s="26" t="s">
        <v>1968</v>
      </c>
      <c r="B46" s="36">
        <v>36539</v>
      </c>
      <c r="C46" s="36">
        <v>44508</v>
      </c>
      <c r="D46" s="36">
        <v>34987</v>
      </c>
      <c r="E46" s="36">
        <v>56753</v>
      </c>
      <c r="F46" s="36">
        <v>46373</v>
      </c>
      <c r="G46" s="36">
        <v>57634</v>
      </c>
      <c r="H46" s="36">
        <v>64229</v>
      </c>
      <c r="I46" s="36">
        <v>45832</v>
      </c>
      <c r="J46" s="36">
        <v>53532</v>
      </c>
      <c r="K46" s="36">
        <v>41487</v>
      </c>
    </row>
    <row r="47" spans="1:11" s="26" customFormat="1" ht="14.25" customHeight="1" x14ac:dyDescent="0.25">
      <c r="A47" s="26" t="s">
        <v>1970</v>
      </c>
      <c r="B47" s="36">
        <v>41273</v>
      </c>
      <c r="C47" s="36">
        <v>33504</v>
      </c>
      <c r="D47" s="36">
        <v>34553</v>
      </c>
      <c r="E47" s="36">
        <v>40628</v>
      </c>
      <c r="F47" s="36">
        <v>38963</v>
      </c>
      <c r="G47" s="36">
        <v>39768</v>
      </c>
      <c r="H47" s="36">
        <v>38031</v>
      </c>
      <c r="I47" s="36">
        <v>27043</v>
      </c>
      <c r="J47" s="36">
        <v>37600</v>
      </c>
      <c r="K47" s="36">
        <v>37155</v>
      </c>
    </row>
    <row r="48" spans="1:11" s="26" customFormat="1" ht="14.25" customHeight="1" x14ac:dyDescent="0.25">
      <c r="A48" s="26" t="s">
        <v>1974</v>
      </c>
      <c r="B48" s="36">
        <v>12780</v>
      </c>
      <c r="C48" s="36">
        <v>19102</v>
      </c>
      <c r="D48" s="36">
        <v>23125</v>
      </c>
      <c r="E48" s="36">
        <v>18907</v>
      </c>
      <c r="F48" s="36">
        <v>18847</v>
      </c>
      <c r="G48" s="36">
        <v>23664</v>
      </c>
      <c r="H48" s="36">
        <v>20784</v>
      </c>
      <c r="I48" s="36">
        <v>31129</v>
      </c>
      <c r="J48" s="36">
        <v>32625</v>
      </c>
      <c r="K48" s="36">
        <v>36402</v>
      </c>
    </row>
    <row r="49" spans="1:11" s="26" customFormat="1" ht="14.25" customHeight="1" x14ac:dyDescent="0.25">
      <c r="A49" s="26" t="s">
        <v>2340</v>
      </c>
      <c r="B49" s="36">
        <v>2374</v>
      </c>
      <c r="C49" s="36">
        <v>1587</v>
      </c>
      <c r="D49" s="36">
        <v>1876</v>
      </c>
      <c r="E49" s="36">
        <v>2869</v>
      </c>
      <c r="F49" s="36">
        <v>3236</v>
      </c>
      <c r="G49" s="36">
        <v>2870</v>
      </c>
      <c r="H49" s="36">
        <v>2214</v>
      </c>
      <c r="I49" s="36">
        <v>1336</v>
      </c>
      <c r="J49" s="36">
        <v>14531</v>
      </c>
      <c r="K49" s="36">
        <v>32697</v>
      </c>
    </row>
    <row r="50" spans="1:11" s="34" customFormat="1" ht="14.25" customHeight="1" x14ac:dyDescent="0.25">
      <c r="A50" s="26" t="s">
        <v>2226</v>
      </c>
      <c r="B50" s="36">
        <v>1193</v>
      </c>
      <c r="C50" s="36">
        <v>624</v>
      </c>
      <c r="D50" s="36">
        <v>2365</v>
      </c>
      <c r="E50" s="36">
        <v>6561</v>
      </c>
      <c r="F50" s="36">
        <v>5762</v>
      </c>
      <c r="G50" s="36">
        <v>7240</v>
      </c>
      <c r="H50" s="36">
        <v>6812</v>
      </c>
      <c r="I50" s="36">
        <v>15000</v>
      </c>
      <c r="J50" s="36">
        <v>16630</v>
      </c>
      <c r="K50" s="36">
        <v>22892</v>
      </c>
    </row>
    <row r="51" spans="1:11" s="34" customFormat="1" ht="14.25" customHeight="1" x14ac:dyDescent="0.25">
      <c r="A51" s="26" t="s">
        <v>1973</v>
      </c>
      <c r="B51" s="36">
        <v>8627</v>
      </c>
      <c r="C51" s="36">
        <v>14702</v>
      </c>
      <c r="D51" s="36">
        <v>16340</v>
      </c>
      <c r="E51" s="36">
        <v>15393</v>
      </c>
      <c r="F51" s="36">
        <v>21096</v>
      </c>
      <c r="G51" s="36">
        <v>27847</v>
      </c>
      <c r="H51" s="36">
        <v>23484</v>
      </c>
      <c r="I51" s="36">
        <v>24892</v>
      </c>
      <c r="J51" s="36">
        <v>19197</v>
      </c>
      <c r="K51" s="36">
        <v>21681</v>
      </c>
    </row>
    <row r="52" spans="1:11" s="42" customFormat="1" ht="14.25" customHeight="1" x14ac:dyDescent="0.25">
      <c r="A52" s="26" t="s">
        <v>1978</v>
      </c>
      <c r="B52" s="36">
        <v>2942</v>
      </c>
      <c r="C52" s="36">
        <v>3839</v>
      </c>
      <c r="D52" s="36">
        <v>4549</v>
      </c>
      <c r="E52" s="36">
        <v>4489</v>
      </c>
      <c r="F52" s="36">
        <v>5811</v>
      </c>
      <c r="G52" s="36">
        <v>12471</v>
      </c>
      <c r="H52" s="36">
        <v>28344</v>
      </c>
      <c r="I52" s="36">
        <v>11428</v>
      </c>
      <c r="J52" s="36">
        <v>17814</v>
      </c>
      <c r="K52" s="36">
        <v>18192</v>
      </c>
    </row>
    <row r="53" spans="1:11" s="42" customFormat="1" ht="14.25" customHeight="1" x14ac:dyDescent="0.25">
      <c r="A53" s="26" t="s">
        <v>2339</v>
      </c>
      <c r="B53" s="36">
        <v>9963</v>
      </c>
      <c r="C53" s="36">
        <v>6650</v>
      </c>
      <c r="D53" s="36">
        <v>9472</v>
      </c>
      <c r="E53" s="36">
        <v>11800</v>
      </c>
      <c r="F53" s="36">
        <v>16302</v>
      </c>
      <c r="G53" s="36">
        <v>11972</v>
      </c>
      <c r="H53" s="36">
        <v>22289</v>
      </c>
      <c r="I53" s="36">
        <v>7159</v>
      </c>
      <c r="J53" s="36">
        <v>19020</v>
      </c>
      <c r="K53" s="36">
        <v>17779</v>
      </c>
    </row>
    <row r="54" spans="1:11" ht="14.25" customHeight="1" x14ac:dyDescent="0.25">
      <c r="A54" s="26" t="s">
        <v>1976</v>
      </c>
      <c r="B54" s="36">
        <v>15367</v>
      </c>
      <c r="C54" s="36">
        <v>15927</v>
      </c>
      <c r="D54" s="36">
        <v>21211</v>
      </c>
      <c r="E54" s="36">
        <v>16366</v>
      </c>
      <c r="F54" s="36">
        <v>12666</v>
      </c>
      <c r="G54" s="36">
        <v>16063</v>
      </c>
      <c r="H54" s="36">
        <v>18490</v>
      </c>
      <c r="I54" s="36">
        <v>21720</v>
      </c>
      <c r="J54" s="36">
        <v>22893</v>
      </c>
      <c r="K54" s="36">
        <v>14502</v>
      </c>
    </row>
    <row r="55" spans="1:11" ht="14.25" customHeight="1" x14ac:dyDescent="0.25">
      <c r="A55" s="26" t="s">
        <v>2490</v>
      </c>
      <c r="B55" s="36">
        <v>10110</v>
      </c>
      <c r="C55" s="36">
        <v>5808</v>
      </c>
      <c r="D55" s="36">
        <v>11163</v>
      </c>
      <c r="E55" s="36">
        <v>4116</v>
      </c>
      <c r="F55" s="36">
        <v>7011</v>
      </c>
      <c r="G55" s="36">
        <v>13684</v>
      </c>
      <c r="H55" s="36">
        <v>7891</v>
      </c>
      <c r="I55" s="36">
        <v>5870</v>
      </c>
      <c r="J55" s="36">
        <v>6859</v>
      </c>
      <c r="K55" s="36">
        <v>13059</v>
      </c>
    </row>
    <row r="56" spans="1:11" ht="14.25" customHeight="1" x14ac:dyDescent="0.25">
      <c r="A56" s="26" t="s">
        <v>1975</v>
      </c>
      <c r="B56" s="36">
        <v>10361</v>
      </c>
      <c r="C56" s="36">
        <v>12119</v>
      </c>
      <c r="D56" s="36">
        <v>8408</v>
      </c>
      <c r="E56" s="36">
        <v>9919</v>
      </c>
      <c r="F56" s="36">
        <v>12221</v>
      </c>
      <c r="G56" s="36">
        <v>17033</v>
      </c>
      <c r="H56" s="36">
        <v>21127</v>
      </c>
      <c r="I56" s="36">
        <v>16958</v>
      </c>
      <c r="J56" s="36">
        <v>12499</v>
      </c>
      <c r="K56" s="36">
        <v>12981</v>
      </c>
    </row>
    <row r="57" spans="1:11" ht="14.25" customHeight="1" x14ac:dyDescent="0.25">
      <c r="A57" s="26" t="s">
        <v>1977</v>
      </c>
      <c r="B57" s="36">
        <v>3391</v>
      </c>
      <c r="C57" s="36">
        <v>3345</v>
      </c>
      <c r="D57" s="36">
        <v>2521</v>
      </c>
      <c r="E57" s="36">
        <v>8689</v>
      </c>
      <c r="F57" s="36">
        <v>9390</v>
      </c>
      <c r="G57" s="36">
        <v>12848</v>
      </c>
      <c r="H57" s="36">
        <v>20008</v>
      </c>
      <c r="I57" s="36">
        <v>19810</v>
      </c>
      <c r="J57" s="36">
        <v>21177</v>
      </c>
      <c r="K57" s="36">
        <v>12764</v>
      </c>
    </row>
    <row r="58" spans="1:11" ht="14.25" customHeight="1" x14ac:dyDescent="0.25">
      <c r="A58" s="26" t="s">
        <v>2491</v>
      </c>
      <c r="B58" s="36">
        <v>5469</v>
      </c>
      <c r="C58" s="36">
        <v>5550</v>
      </c>
      <c r="D58" s="36">
        <v>4366</v>
      </c>
      <c r="E58" s="36">
        <v>3228</v>
      </c>
      <c r="F58" s="36">
        <v>5404</v>
      </c>
      <c r="G58" s="36">
        <v>6188</v>
      </c>
      <c r="H58" s="36">
        <v>7166</v>
      </c>
      <c r="I58" s="36">
        <v>6024</v>
      </c>
      <c r="J58" s="36">
        <v>8138</v>
      </c>
      <c r="K58" s="36">
        <v>11870</v>
      </c>
    </row>
    <row r="59" spans="1:11" ht="14.25" customHeight="1" x14ac:dyDescent="0.25">
      <c r="A59" s="704" t="s">
        <v>1979</v>
      </c>
      <c r="B59" s="13">
        <f t="shared" ref="B59:I59" si="2">B61-SUM(B39:B58)</f>
        <v>63434</v>
      </c>
      <c r="C59" s="13">
        <f t="shared" si="2"/>
        <v>63814</v>
      </c>
      <c r="D59" s="13">
        <f t="shared" si="2"/>
        <v>75179</v>
      </c>
      <c r="E59" s="13">
        <f t="shared" si="2"/>
        <v>73714</v>
      </c>
      <c r="F59" s="13">
        <f t="shared" si="2"/>
        <v>83458</v>
      </c>
      <c r="G59" s="13">
        <f t="shared" si="2"/>
        <v>96026</v>
      </c>
      <c r="H59" s="13">
        <f t="shared" si="2"/>
        <v>103702</v>
      </c>
      <c r="I59" s="13">
        <f t="shared" si="2"/>
        <v>144406</v>
      </c>
      <c r="J59" s="13">
        <f>J61-SUM(J39:J58)</f>
        <v>111593</v>
      </c>
      <c r="K59" s="13">
        <f>K61-SUM(K39:K58)</f>
        <v>102442</v>
      </c>
    </row>
    <row r="60" spans="1:11" ht="4.5" customHeight="1" x14ac:dyDescent="0.25">
      <c r="A60" s="1019"/>
      <c r="B60" s="1028"/>
      <c r="C60" s="1028"/>
      <c r="D60" s="1028"/>
      <c r="E60" s="1028"/>
      <c r="F60" s="1028"/>
      <c r="G60" s="1028"/>
      <c r="H60" s="1028"/>
      <c r="I60" s="1028"/>
      <c r="J60" s="1028"/>
      <c r="K60" s="1028"/>
    </row>
    <row r="61" spans="1:11" ht="15" customHeight="1" x14ac:dyDescent="0.25">
      <c r="A61" s="1021" t="s">
        <v>1980</v>
      </c>
      <c r="B61" s="56">
        <v>512419</v>
      </c>
      <c r="C61" s="56">
        <v>583272</v>
      </c>
      <c r="D61" s="56">
        <v>634693</v>
      </c>
      <c r="E61" s="56">
        <v>688251</v>
      </c>
      <c r="F61" s="56">
        <v>804013</v>
      </c>
      <c r="G61" s="56">
        <v>924928</v>
      </c>
      <c r="H61" s="56">
        <v>1017697</v>
      </c>
      <c r="I61" s="56">
        <v>1076677</v>
      </c>
      <c r="J61" s="56">
        <v>1108540</v>
      </c>
      <c r="K61" s="56">
        <v>1188516</v>
      </c>
    </row>
    <row r="62" spans="1:11" ht="12" customHeight="1" x14ac:dyDescent="0.25">
      <c r="A62" s="42" t="s">
        <v>1381</v>
      </c>
      <c r="B62" s="194">
        <v>-9.533873521176961E-2</v>
      </c>
      <c r="C62" s="194">
        <f t="shared" ref="C62:J62" si="3">(C61/B61-1)*100</f>
        <v>13.827160975685903</v>
      </c>
      <c r="D62" s="194">
        <f t="shared" si="3"/>
        <v>8.8159555061789305</v>
      </c>
      <c r="E62" s="194">
        <f t="shared" si="3"/>
        <v>8.4384103810818836</v>
      </c>
      <c r="F62" s="194">
        <f t="shared" si="3"/>
        <v>16.819735823122663</v>
      </c>
      <c r="G62" s="194">
        <f t="shared" si="3"/>
        <v>15.038935937602993</v>
      </c>
      <c r="H62" s="194">
        <f t="shared" si="3"/>
        <v>10.029861783836157</v>
      </c>
      <c r="I62" s="194">
        <f t="shared" si="3"/>
        <v>5.7954381313888081</v>
      </c>
      <c r="J62" s="194">
        <f t="shared" si="3"/>
        <v>2.9593833619553589</v>
      </c>
      <c r="K62" s="194">
        <f>(K61/J61-1)*100</f>
        <v>7.214534432677211</v>
      </c>
    </row>
    <row r="63" spans="1:11" ht="4.5" customHeight="1" x14ac:dyDescent="0.25">
      <c r="A63" s="42"/>
      <c r="B63" s="1027"/>
      <c r="C63" s="1027"/>
      <c r="D63" s="1027"/>
      <c r="E63" s="1027"/>
      <c r="F63" s="1027"/>
      <c r="G63" s="1027"/>
      <c r="H63" s="1027"/>
      <c r="I63" s="1027"/>
      <c r="J63" s="1027"/>
      <c r="K63" s="1027"/>
    </row>
    <row r="64" spans="1:11" ht="15" customHeight="1" x14ac:dyDescent="0.25">
      <c r="A64" s="1021" t="s">
        <v>1981</v>
      </c>
      <c r="B64" s="56">
        <v>731377</v>
      </c>
      <c r="C64" s="56">
        <v>840223</v>
      </c>
      <c r="D64" s="56">
        <v>889895</v>
      </c>
      <c r="E64" s="56">
        <v>1069305</v>
      </c>
      <c r="F64" s="56">
        <v>1243012</v>
      </c>
      <c r="G64" s="56">
        <v>1255703</v>
      </c>
      <c r="H64" s="56">
        <v>1318081</v>
      </c>
      <c r="I64" s="56">
        <v>1384936</v>
      </c>
      <c r="J64" s="56">
        <v>1492717</v>
      </c>
      <c r="K64" s="56">
        <v>1506824</v>
      </c>
    </row>
    <row r="65" spans="1:11" ht="12" customHeight="1" x14ac:dyDescent="0.25">
      <c r="A65" s="42" t="s">
        <v>1381</v>
      </c>
      <c r="B65" s="194">
        <v>5.7823424424137793</v>
      </c>
      <c r="C65" s="194">
        <f t="shared" ref="C65:J65" si="4">(C64/B64-1)*100</f>
        <v>14.882338383624315</v>
      </c>
      <c r="D65" s="194">
        <f t="shared" si="4"/>
        <v>5.9117639007739697</v>
      </c>
      <c r="E65" s="194">
        <f t="shared" si="4"/>
        <v>20.160805488287934</v>
      </c>
      <c r="F65" s="194">
        <f t="shared" si="4"/>
        <v>16.244850627276584</v>
      </c>
      <c r="G65" s="194">
        <f t="shared" si="4"/>
        <v>1.020987729804701</v>
      </c>
      <c r="H65" s="194">
        <f t="shared" si="4"/>
        <v>4.9675759315698009</v>
      </c>
      <c r="I65" s="194">
        <f t="shared" si="4"/>
        <v>5.0721465524501186</v>
      </c>
      <c r="J65" s="194">
        <f t="shared" si="4"/>
        <v>7.782381279712558</v>
      </c>
      <c r="K65" s="194">
        <f>(K64/J64-1)*100</f>
        <v>0.94505522480148318</v>
      </c>
    </row>
    <row r="66" spans="1:11" ht="12" customHeight="1" x14ac:dyDescent="0.25">
      <c r="A66" s="42"/>
      <c r="B66" s="42"/>
      <c r="C66" s="194"/>
      <c r="D66" s="194"/>
      <c r="E66" s="194"/>
      <c r="F66" s="194"/>
      <c r="G66" s="194"/>
      <c r="H66" s="194"/>
      <c r="I66" s="194"/>
      <c r="J66" s="194"/>
      <c r="K66" s="194"/>
    </row>
    <row r="67" spans="1:11" ht="14.25" customHeight="1" x14ac:dyDescent="0.25">
      <c r="A67" s="159" t="s">
        <v>948</v>
      </c>
      <c r="B67" s="26"/>
      <c r="C67" s="47"/>
      <c r="D67" s="47"/>
      <c r="E67" s="47"/>
      <c r="F67" s="47"/>
      <c r="G67" s="47"/>
      <c r="H67" s="47"/>
      <c r="I67" s="47"/>
      <c r="J67" s="47"/>
      <c r="K67" s="47"/>
    </row>
    <row r="68" spans="1:11" ht="14.25" customHeight="1" x14ac:dyDescent="0.25">
      <c r="A68" s="159" t="s">
        <v>408</v>
      </c>
      <c r="C68" s="26"/>
    </row>
    <row r="69" spans="1:11" ht="14.25" customHeight="1" x14ac:dyDescent="0.25">
      <c r="A69" s="1018"/>
      <c r="B69" s="1018"/>
      <c r="C69" s="1018"/>
      <c r="D69" s="1018"/>
      <c r="E69" s="1018"/>
      <c r="F69" s="1018"/>
      <c r="G69" s="1018"/>
      <c r="H69" s="1018"/>
    </row>
    <row r="70" spans="1:11" ht="43.5" customHeight="1" x14ac:dyDescent="0.25">
      <c r="A70" s="1463" t="s">
        <v>1932</v>
      </c>
      <c r="B70" s="1463"/>
      <c r="C70" s="1463"/>
      <c r="D70" s="1463"/>
      <c r="E70" s="1463"/>
      <c r="F70" s="1463"/>
      <c r="G70" s="1463"/>
      <c r="H70" s="1463"/>
      <c r="I70" s="1463"/>
      <c r="J70" s="1463"/>
      <c r="K70" s="1463"/>
    </row>
    <row r="71" spans="1:11" ht="13.8" x14ac:dyDescent="0.25">
      <c r="A71" s="159"/>
      <c r="C71" s="26"/>
    </row>
    <row r="72" spans="1:11" ht="13.8" x14ac:dyDescent="0.25">
      <c r="A72" s="1454" t="s">
        <v>1843</v>
      </c>
      <c r="B72" s="1454"/>
      <c r="C72" s="1454"/>
      <c r="D72" s="1454"/>
      <c r="E72" s="1454"/>
      <c r="F72" s="1454"/>
      <c r="G72" s="1454"/>
      <c r="H72" s="1454"/>
      <c r="I72" s="1454"/>
      <c r="J72" s="1454"/>
      <c r="K72" s="1454"/>
    </row>
  </sheetData>
  <customSheetViews>
    <customSheetView guid="{9014CDA8-C3FC-41E6-A045-DAEFC55B82B1}" showPageBreaks="1" fitToPage="1" printArea="1">
      <selection activeCell="D52" sqref="D52"/>
      <pageMargins left="0.75" right="0.75" top="1" bottom="1" header="0.5" footer="0.5"/>
      <printOptions horizontalCentered="1"/>
      <pageSetup scale="69" firstPageNumber="33" orientation="portrait" verticalDpi="300" r:id="rId1"/>
      <headerFooter alignWithMargins="0">
        <oddFooter>&amp;C&amp;P</oddFooter>
      </headerFooter>
    </customSheetView>
    <customSheetView guid="{F67F5823-51D5-4D47-B100-5B47C1E6BCB9}" showPageBreaks="1" fitToPage="1" printArea="1" topLeftCell="A25">
      <selection activeCell="K60" sqref="K60"/>
      <pageMargins left="0.75" right="0.75" top="1" bottom="1" header="0.5" footer="0.5"/>
      <printOptions horizontalCentered="1"/>
      <pageSetup scale="69" firstPageNumber="33" orientation="portrait" verticalDpi="300" r:id="rId2"/>
      <headerFooter alignWithMargins="0">
        <oddFooter>&amp;C&amp;P</oddFooter>
      </headerFooter>
    </customSheetView>
  </customSheetViews>
  <mergeCells count="10">
    <mergeCell ref="A72:K72"/>
    <mergeCell ref="A70:K70"/>
    <mergeCell ref="A1:K1"/>
    <mergeCell ref="A3:K3"/>
    <mergeCell ref="A4:K4"/>
    <mergeCell ref="A33:K33"/>
    <mergeCell ref="A32:K32"/>
    <mergeCell ref="A31:K31"/>
    <mergeCell ref="A5:K5"/>
    <mergeCell ref="A29:K29"/>
  </mergeCells>
  <phoneticPr fontId="0" type="noConversion"/>
  <hyperlinks>
    <hyperlink ref="A72" r:id="rId3" xr:uid="{00000000-0004-0000-2D00-000000000000}"/>
  </hyperlinks>
  <printOptions horizontalCentered="1"/>
  <pageMargins left="0.74803149606299202" right="0.74803149606299202" top="0.98425196850393704" bottom="0.98425196850393704" header="0.511811023622047" footer="0.511811023622047"/>
  <pageSetup scale="66" firstPageNumber="27" orientation="portrait" useFirstPageNumber="1" r:id="rId4"/>
  <headerFooter alignWithMargins="0"/>
  <legacyDrawingHF r:id="rId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indexed="44"/>
    <pageSetUpPr fitToPage="1"/>
  </sheetPr>
  <dimension ref="A1:O70"/>
  <sheetViews>
    <sheetView zoomScaleNormal="100" workbookViewId="0">
      <selection sqref="A1:K1"/>
    </sheetView>
  </sheetViews>
  <sheetFormatPr defaultRowHeight="13.2" x14ac:dyDescent="0.25"/>
  <cols>
    <col min="1" max="1" width="20.109375" customWidth="1"/>
    <col min="2" max="2" width="16.33203125" customWidth="1"/>
    <col min="3" max="7" width="11.6640625" bestFit="1" customWidth="1"/>
    <col min="8" max="8" width="13" bestFit="1" customWidth="1"/>
    <col min="9" max="9" width="13.109375" bestFit="1" customWidth="1"/>
    <col min="10" max="10" width="12.6640625" bestFit="1" customWidth="1"/>
    <col min="11" max="11" width="13.33203125" bestFit="1" customWidth="1"/>
  </cols>
  <sheetData>
    <row r="1" spans="1:15" ht="18" customHeight="1" x14ac:dyDescent="0.3">
      <c r="A1" s="1451" t="s">
        <v>500</v>
      </c>
      <c r="B1" s="1451"/>
      <c r="C1" s="1451"/>
      <c r="D1" s="1451"/>
      <c r="E1" s="1451"/>
      <c r="F1" s="1451"/>
      <c r="G1" s="1451"/>
      <c r="H1" s="1451"/>
      <c r="I1" s="1451"/>
      <c r="J1" s="1451"/>
      <c r="K1" s="1451"/>
    </row>
    <row r="2" spans="1:15" ht="18" customHeight="1" x14ac:dyDescent="0.3">
      <c r="A2" s="1017"/>
      <c r="B2" s="1017"/>
      <c r="D2" s="1017"/>
      <c r="E2" s="1017"/>
      <c r="F2" s="1017"/>
      <c r="G2" s="1017"/>
      <c r="H2" s="1017"/>
      <c r="I2" s="1017"/>
      <c r="J2" s="1017"/>
    </row>
    <row r="3" spans="1:15" ht="18" customHeight="1" x14ac:dyDescent="0.3">
      <c r="A3" s="1452" t="s">
        <v>163</v>
      </c>
      <c r="B3" s="1452"/>
      <c r="C3" s="1452"/>
      <c r="D3" s="1452"/>
      <c r="E3" s="1452"/>
      <c r="F3" s="1452"/>
      <c r="G3" s="1452"/>
      <c r="H3" s="1452"/>
      <c r="I3" s="1452"/>
      <c r="J3" s="1452"/>
      <c r="K3" s="1452"/>
    </row>
    <row r="4" spans="1:15" ht="18" customHeight="1" x14ac:dyDescent="0.3">
      <c r="A4" s="1452" t="s">
        <v>2492</v>
      </c>
      <c r="B4" s="1452"/>
      <c r="C4" s="1452"/>
      <c r="D4" s="1452"/>
      <c r="E4" s="1452"/>
      <c r="F4" s="1452"/>
      <c r="G4" s="1452"/>
      <c r="H4" s="1452"/>
      <c r="I4" s="1452"/>
      <c r="J4" s="1452"/>
      <c r="K4" s="1452"/>
    </row>
    <row r="5" spans="1:15" ht="18" customHeight="1" x14ac:dyDescent="0.3">
      <c r="A5" s="1452" t="s">
        <v>1375</v>
      </c>
      <c r="B5" s="1452"/>
      <c r="C5" s="1452"/>
      <c r="D5" s="1452"/>
      <c r="E5" s="1452"/>
      <c r="F5" s="1452"/>
      <c r="G5" s="1452"/>
      <c r="H5" s="1452"/>
      <c r="I5" s="1452"/>
      <c r="J5" s="1452"/>
      <c r="K5" s="1452"/>
    </row>
    <row r="6" spans="1:15" ht="12" customHeight="1" x14ac:dyDescent="0.3">
      <c r="A6" s="1017"/>
      <c r="B6" s="1017"/>
      <c r="C6" s="1017"/>
      <c r="D6" s="1017"/>
      <c r="E6" s="1017"/>
      <c r="F6" s="1017"/>
      <c r="G6" s="1017"/>
      <c r="H6" s="1017"/>
      <c r="I6" s="1017"/>
      <c r="J6" s="1017"/>
      <c r="K6" s="1017"/>
    </row>
    <row r="7" spans="1:15" ht="12.75" customHeight="1" x14ac:dyDescent="0.25"/>
    <row r="8" spans="1:15" s="1020" customFormat="1" ht="18.75" customHeight="1" x14ac:dyDescent="0.3">
      <c r="A8" s="1022" t="s">
        <v>424</v>
      </c>
      <c r="B8" s="1022"/>
      <c r="C8" s="1338">
        <v>2012</v>
      </c>
      <c r="D8" s="1338">
        <v>2013</v>
      </c>
      <c r="E8" s="1338">
        <v>2014</v>
      </c>
      <c r="F8" s="1338">
        <v>2015</v>
      </c>
      <c r="G8" s="1338">
        <v>2016</v>
      </c>
      <c r="H8" s="1384" t="s">
        <v>2140</v>
      </c>
      <c r="I8" s="1384" t="s">
        <v>2302</v>
      </c>
      <c r="J8" s="1338" t="s">
        <v>2414</v>
      </c>
      <c r="K8" s="1264" t="s">
        <v>2413</v>
      </c>
    </row>
    <row r="9" spans="1:15" ht="4.5" customHeight="1" thickBot="1" x14ac:dyDescent="0.3">
      <c r="A9" s="24"/>
      <c r="B9" s="24"/>
      <c r="C9" s="18"/>
      <c r="D9" s="18"/>
      <c r="E9" s="18"/>
      <c r="F9" s="18"/>
      <c r="G9" s="18"/>
      <c r="H9" s="18"/>
      <c r="I9" s="18"/>
      <c r="J9" s="18"/>
      <c r="K9" s="18"/>
    </row>
    <row r="10" spans="1:15" ht="4.5" customHeight="1" x14ac:dyDescent="0.25"/>
    <row r="11" spans="1:15" s="26" customFormat="1" ht="14.25" customHeight="1" x14ac:dyDescent="0.25">
      <c r="A11" s="1455" t="s">
        <v>194</v>
      </c>
      <c r="B11" s="1455"/>
      <c r="C11" s="36">
        <v>208784</v>
      </c>
      <c r="D11" s="36">
        <v>222107</v>
      </c>
      <c r="E11" s="36">
        <v>223869</v>
      </c>
      <c r="F11" s="36">
        <v>268604</v>
      </c>
      <c r="G11" s="36">
        <v>306255</v>
      </c>
      <c r="H11" s="36">
        <v>327677</v>
      </c>
      <c r="I11" s="36">
        <v>326195</v>
      </c>
      <c r="J11" s="36">
        <v>335364</v>
      </c>
      <c r="K11" s="36">
        <v>419834</v>
      </c>
      <c r="M11" s="115"/>
      <c r="N11" s="115"/>
      <c r="O11" s="115"/>
    </row>
    <row r="12" spans="1:15" s="26" customFormat="1" ht="14.25" customHeight="1" x14ac:dyDescent="0.25">
      <c r="A12" s="1455" t="s">
        <v>1108</v>
      </c>
      <c r="B12" s="1455"/>
      <c r="C12" s="36">
        <v>140829</v>
      </c>
      <c r="D12" s="36">
        <v>146339</v>
      </c>
      <c r="E12" s="36">
        <v>198680</v>
      </c>
      <c r="F12" s="36">
        <v>197926</v>
      </c>
      <c r="G12" s="36">
        <v>222086</v>
      </c>
      <c r="H12" s="36">
        <v>212206</v>
      </c>
      <c r="I12" s="36">
        <v>199044</v>
      </c>
      <c r="J12" s="36">
        <v>255750</v>
      </c>
      <c r="K12" s="36">
        <v>251716</v>
      </c>
      <c r="M12" s="115"/>
      <c r="N12" s="115"/>
      <c r="O12" s="115"/>
    </row>
    <row r="13" spans="1:15" s="26" customFormat="1" ht="14.25" customHeight="1" x14ac:dyDescent="0.25">
      <c r="A13" s="704" t="s">
        <v>1109</v>
      </c>
      <c r="B13" s="704"/>
      <c r="C13" s="26">
        <v>59675</v>
      </c>
      <c r="D13" s="36">
        <v>65544</v>
      </c>
      <c r="E13" s="36">
        <v>65499</v>
      </c>
      <c r="F13" s="36">
        <v>72040</v>
      </c>
      <c r="G13" s="36">
        <v>74449</v>
      </c>
      <c r="H13" s="36">
        <v>77464</v>
      </c>
      <c r="I13" s="36">
        <v>96834</v>
      </c>
      <c r="J13" s="36">
        <v>82665</v>
      </c>
      <c r="K13" s="36">
        <v>122915</v>
      </c>
      <c r="M13" s="115"/>
      <c r="N13" s="115"/>
      <c r="O13" s="115"/>
    </row>
    <row r="14" spans="1:15" s="1265" customFormat="1" ht="14.25" customHeight="1" x14ac:dyDescent="0.25">
      <c r="A14" s="704" t="s">
        <v>1112</v>
      </c>
      <c r="B14" s="704"/>
      <c r="C14" s="1265">
        <v>29937</v>
      </c>
      <c r="D14" s="36">
        <v>29901</v>
      </c>
      <c r="E14" s="36">
        <v>47133</v>
      </c>
      <c r="F14" s="36">
        <v>54000</v>
      </c>
      <c r="G14" s="36">
        <v>53439</v>
      </c>
      <c r="H14" s="36">
        <v>61683</v>
      </c>
      <c r="I14" s="36">
        <v>57677</v>
      </c>
      <c r="J14" s="36">
        <v>91536</v>
      </c>
      <c r="K14" s="36">
        <v>105042</v>
      </c>
      <c r="M14" s="115"/>
      <c r="N14" s="115"/>
      <c r="O14" s="115"/>
    </row>
    <row r="15" spans="1:15" s="26" customFormat="1" ht="14.25" customHeight="1" x14ac:dyDescent="0.25">
      <c r="A15" s="704" t="s">
        <v>1111</v>
      </c>
      <c r="B15" s="704"/>
      <c r="C15" s="36">
        <v>63402</v>
      </c>
      <c r="D15" s="36">
        <v>65077</v>
      </c>
      <c r="E15" s="36">
        <v>72488</v>
      </c>
      <c r="F15" s="36">
        <v>81987</v>
      </c>
      <c r="G15" s="36">
        <v>94713</v>
      </c>
      <c r="H15" s="36">
        <v>129060</v>
      </c>
      <c r="I15" s="36">
        <v>166002</v>
      </c>
      <c r="J15" s="36">
        <v>131077</v>
      </c>
      <c r="K15" s="36">
        <v>70585</v>
      </c>
      <c r="M15" s="115"/>
    </row>
    <row r="16" spans="1:15" s="26" customFormat="1" ht="14.25" customHeight="1" x14ac:dyDescent="0.25">
      <c r="A16" s="26" t="s">
        <v>1465</v>
      </c>
      <c r="B16" s="704"/>
      <c r="C16" s="36">
        <v>18221</v>
      </c>
      <c r="D16" s="36">
        <v>20648</v>
      </c>
      <c r="E16" s="36">
        <v>47811</v>
      </c>
      <c r="F16" s="36">
        <v>48647</v>
      </c>
      <c r="G16" s="36">
        <v>42363</v>
      </c>
      <c r="H16" s="36">
        <v>30956</v>
      </c>
      <c r="I16" s="36">
        <v>24220</v>
      </c>
      <c r="J16" s="36">
        <v>22974</v>
      </c>
      <c r="K16" s="36">
        <v>47900</v>
      </c>
      <c r="M16" s="115"/>
    </row>
    <row r="17" spans="1:13" s="26" customFormat="1" ht="14.25" customHeight="1" x14ac:dyDescent="0.25">
      <c r="A17" s="704" t="s">
        <v>1110</v>
      </c>
      <c r="B17" s="704"/>
      <c r="C17" s="26">
        <v>64322</v>
      </c>
      <c r="D17" s="36">
        <v>64093</v>
      </c>
      <c r="E17" s="36">
        <v>71974</v>
      </c>
      <c r="F17" s="36">
        <v>76956</v>
      </c>
      <c r="G17" s="36">
        <v>85755</v>
      </c>
      <c r="H17" s="36">
        <v>145968</v>
      </c>
      <c r="I17" s="36">
        <v>181131</v>
      </c>
      <c r="J17" s="36">
        <v>121492</v>
      </c>
      <c r="K17" s="36">
        <v>41500</v>
      </c>
      <c r="M17" s="115"/>
    </row>
    <row r="18" spans="1:13" s="26" customFormat="1" ht="14.25" customHeight="1" x14ac:dyDescent="0.25">
      <c r="A18" s="704" t="s">
        <v>1423</v>
      </c>
      <c r="C18" s="26">
        <v>34956</v>
      </c>
      <c r="D18" s="36">
        <v>35885</v>
      </c>
      <c r="E18" s="36">
        <v>37381</v>
      </c>
      <c r="F18" s="36">
        <v>37867</v>
      </c>
      <c r="G18" s="36">
        <v>42537</v>
      </c>
      <c r="H18" s="36">
        <v>42148</v>
      </c>
      <c r="I18" s="36">
        <v>40964</v>
      </c>
      <c r="J18" s="36">
        <v>40655</v>
      </c>
      <c r="K18" s="36">
        <v>30678</v>
      </c>
      <c r="M18" s="115"/>
    </row>
    <row r="19" spans="1:13" s="1209" customFormat="1" ht="14.25" customHeight="1" x14ac:dyDescent="0.25">
      <c r="A19" s="26" t="s">
        <v>934</v>
      </c>
      <c r="C19" s="1209">
        <v>21879</v>
      </c>
      <c r="D19" s="36">
        <v>21629</v>
      </c>
      <c r="E19" s="36">
        <v>24775</v>
      </c>
      <c r="F19" s="36">
        <v>36637</v>
      </c>
      <c r="G19" s="36">
        <v>32901</v>
      </c>
      <c r="H19" s="36">
        <v>29794</v>
      </c>
      <c r="I19" s="36">
        <v>26152</v>
      </c>
      <c r="J19" s="36">
        <v>29839</v>
      </c>
      <c r="K19" s="36">
        <v>29864</v>
      </c>
      <c r="M19" s="115"/>
    </row>
    <row r="20" spans="1:13" s="26" customFormat="1" ht="14.25" customHeight="1" x14ac:dyDescent="0.25">
      <c r="A20" s="26" t="s">
        <v>1931</v>
      </c>
      <c r="B20" s="704"/>
      <c r="C20" s="36">
        <v>78</v>
      </c>
      <c r="D20" s="36">
        <v>114</v>
      </c>
      <c r="E20" s="36">
        <v>4301</v>
      </c>
      <c r="F20" s="36">
        <v>18984</v>
      </c>
      <c r="G20" s="36">
        <v>23560</v>
      </c>
      <c r="H20" s="36">
        <v>25344</v>
      </c>
      <c r="I20" s="36">
        <v>23106</v>
      </c>
      <c r="J20" s="36">
        <v>23198</v>
      </c>
      <c r="K20" s="36">
        <v>25148</v>
      </c>
      <c r="M20" s="115"/>
    </row>
    <row r="21" spans="1:13" s="26" customFormat="1" ht="14.25" customHeight="1" x14ac:dyDescent="0.25">
      <c r="A21" s="1088" t="s">
        <v>2110</v>
      </c>
      <c r="C21" s="1088">
        <v>8072</v>
      </c>
      <c r="D21" s="36">
        <v>8577</v>
      </c>
      <c r="E21" s="36">
        <v>8108</v>
      </c>
      <c r="F21" s="36">
        <v>11638</v>
      </c>
      <c r="G21" s="36">
        <v>11360</v>
      </c>
      <c r="H21" s="36">
        <v>11240</v>
      </c>
      <c r="I21" s="36">
        <v>9642</v>
      </c>
      <c r="J21" s="36">
        <v>9667</v>
      </c>
      <c r="K21" s="36">
        <v>16343</v>
      </c>
      <c r="M21" s="115"/>
    </row>
    <row r="22" spans="1:13" s="26" customFormat="1" ht="14.25" customHeight="1" x14ac:dyDescent="0.25">
      <c r="A22" s="1088" t="s">
        <v>2111</v>
      </c>
      <c r="B22" s="1299"/>
      <c r="C22" s="429">
        <v>4694</v>
      </c>
      <c r="D22" s="431">
        <v>3580</v>
      </c>
      <c r="E22" s="431">
        <v>3950</v>
      </c>
      <c r="F22" s="431">
        <v>6575</v>
      </c>
      <c r="G22" s="431">
        <v>7233</v>
      </c>
      <c r="H22" s="431">
        <v>7241</v>
      </c>
      <c r="I22" s="431">
        <v>8174</v>
      </c>
      <c r="J22" s="431">
        <v>8646</v>
      </c>
      <c r="K22" s="431">
        <v>11744</v>
      </c>
      <c r="M22" s="115"/>
    </row>
    <row r="23" spans="1:13" s="1265" customFormat="1" ht="14.25" customHeight="1" x14ac:dyDescent="0.25">
      <c r="A23" s="1265" t="s">
        <v>2493</v>
      </c>
      <c r="B23" s="704"/>
      <c r="C23" s="36">
        <v>516</v>
      </c>
      <c r="D23" s="36">
        <v>919</v>
      </c>
      <c r="E23" s="36">
        <v>700</v>
      </c>
      <c r="F23" s="36">
        <v>1809</v>
      </c>
      <c r="G23" s="36">
        <v>1114</v>
      </c>
      <c r="H23" s="36">
        <v>2053</v>
      </c>
      <c r="I23" s="36">
        <v>4724</v>
      </c>
      <c r="J23" s="36">
        <v>7173</v>
      </c>
      <c r="K23" s="36">
        <v>10574</v>
      </c>
      <c r="M23" s="115"/>
    </row>
    <row r="24" spans="1:13" s="1088" customFormat="1" ht="14.25" customHeight="1" x14ac:dyDescent="0.25">
      <c r="A24" s="1088" t="s">
        <v>2494</v>
      </c>
      <c r="B24" s="704"/>
      <c r="C24" s="36">
        <v>396</v>
      </c>
      <c r="D24" s="36">
        <v>321</v>
      </c>
      <c r="E24" s="36">
        <v>285</v>
      </c>
      <c r="F24" s="36">
        <v>983</v>
      </c>
      <c r="G24" s="36">
        <v>874</v>
      </c>
      <c r="H24" s="36">
        <v>1892</v>
      </c>
      <c r="I24" s="36">
        <v>4689</v>
      </c>
      <c r="J24" s="36">
        <v>7046</v>
      </c>
      <c r="K24" s="36">
        <v>10147</v>
      </c>
      <c r="M24" s="115"/>
    </row>
    <row r="25" spans="1:13" s="1088" customFormat="1" ht="14.25" customHeight="1" x14ac:dyDescent="0.25">
      <c r="A25" s="1345" t="s">
        <v>2495</v>
      </c>
      <c r="B25" s="704"/>
      <c r="C25" s="1088">
        <v>2128</v>
      </c>
      <c r="D25" s="36">
        <v>2027</v>
      </c>
      <c r="E25" s="36">
        <v>2312</v>
      </c>
      <c r="F25" s="36">
        <v>1710</v>
      </c>
      <c r="G25" s="36">
        <v>5205</v>
      </c>
      <c r="H25" s="36">
        <v>7030</v>
      </c>
      <c r="I25" s="36">
        <v>7003</v>
      </c>
      <c r="J25" s="36">
        <v>7008</v>
      </c>
      <c r="K25" s="36">
        <v>9060</v>
      </c>
      <c r="M25" s="115"/>
    </row>
    <row r="26" spans="1:13" s="26" customFormat="1" ht="14.25" customHeight="1" x14ac:dyDescent="0.25">
      <c r="A26" s="704" t="s">
        <v>1113</v>
      </c>
      <c r="B26" s="704"/>
      <c r="C26" s="13">
        <f>C28-SUM(C11:C25)</f>
        <v>182334</v>
      </c>
      <c r="D26" s="13">
        <f t="shared" ref="D26:I26" si="0">D28-SUM(D11:D25)</f>
        <v>203134</v>
      </c>
      <c r="E26" s="13">
        <f t="shared" si="0"/>
        <v>260039</v>
      </c>
      <c r="F26" s="13">
        <f t="shared" si="0"/>
        <v>326649</v>
      </c>
      <c r="G26" s="13">
        <f t="shared" si="0"/>
        <v>251859</v>
      </c>
      <c r="H26" s="13">
        <f t="shared" si="0"/>
        <v>206325</v>
      </c>
      <c r="I26" s="13">
        <f t="shared" si="0"/>
        <v>209379</v>
      </c>
      <c r="J26" s="13">
        <f>J28-SUM(J11:J25)</f>
        <v>318628</v>
      </c>
      <c r="K26" s="13">
        <f>K28-SUM(K11:K25)</f>
        <v>303774</v>
      </c>
      <c r="M26" s="115"/>
    </row>
    <row r="27" spans="1:13" s="34" customFormat="1" ht="4.5" customHeight="1" x14ac:dyDescent="0.25">
      <c r="A27" s="1029"/>
      <c r="B27" s="1029"/>
      <c r="C27" s="1028"/>
      <c r="D27" s="1028"/>
      <c r="E27" s="1028"/>
      <c r="F27" s="1028"/>
      <c r="G27" s="1028"/>
      <c r="H27" s="1028"/>
      <c r="I27" s="1028"/>
      <c r="J27" s="1028"/>
      <c r="K27" s="1028"/>
    </row>
    <row r="28" spans="1:13" s="34" customFormat="1" ht="15" customHeight="1" x14ac:dyDescent="0.25">
      <c r="A28" s="1021" t="s">
        <v>1981</v>
      </c>
      <c r="B28" s="1021"/>
      <c r="C28" s="56">
        <v>840223</v>
      </c>
      <c r="D28" s="56">
        <v>889895</v>
      </c>
      <c r="E28" s="56">
        <v>1069305</v>
      </c>
      <c r="F28" s="56">
        <v>1243012</v>
      </c>
      <c r="G28" s="56">
        <v>1255703</v>
      </c>
      <c r="H28" s="56">
        <v>1318081</v>
      </c>
      <c r="I28" s="56">
        <v>1384936</v>
      </c>
      <c r="J28" s="56">
        <v>1492718</v>
      </c>
      <c r="K28" s="56">
        <v>1506824</v>
      </c>
    </row>
    <row r="29" spans="1:13" s="42" customFormat="1" ht="12" customHeight="1" x14ac:dyDescent="0.2">
      <c r="A29" s="42" t="s">
        <v>1381</v>
      </c>
      <c r="C29" s="194">
        <v>14.882338383624315</v>
      </c>
      <c r="D29" s="194">
        <f t="shared" ref="D29:H29" si="1">(D28/C28-1)*100</f>
        <v>5.9117639007739697</v>
      </c>
      <c r="E29" s="194">
        <f t="shared" si="1"/>
        <v>20.160805488287934</v>
      </c>
      <c r="F29" s="194">
        <f t="shared" si="1"/>
        <v>16.244850627276584</v>
      </c>
      <c r="G29" s="194">
        <f t="shared" si="1"/>
        <v>1.020987729804701</v>
      </c>
      <c r="H29" s="194">
        <f t="shared" si="1"/>
        <v>4.9675759315698009</v>
      </c>
      <c r="I29" s="194">
        <f>(I28/H28-1)*100</f>
        <v>5.0721465524501186</v>
      </c>
      <c r="J29" s="194">
        <f>(J28/I28-1)*100</f>
        <v>7.7824534852152016</v>
      </c>
      <c r="K29" s="194">
        <f>(K28/J28-1)*100</f>
        <v>0.94498759980117253</v>
      </c>
    </row>
    <row r="30" spans="1:13" s="42" customFormat="1" ht="11.4" x14ac:dyDescent="0.2">
      <c r="C30" s="194"/>
      <c r="D30" s="194"/>
      <c r="E30" s="194"/>
      <c r="F30" s="194"/>
      <c r="G30" s="194"/>
      <c r="H30" s="194"/>
      <c r="I30" s="194"/>
      <c r="J30" s="194"/>
      <c r="K30" s="194"/>
    </row>
    <row r="31" spans="1:13" ht="13.8" x14ac:dyDescent="0.25">
      <c r="A31" s="159" t="s">
        <v>948</v>
      </c>
      <c r="B31" s="26"/>
      <c r="C31" s="47"/>
      <c r="D31" s="47"/>
      <c r="E31" s="47"/>
      <c r="F31" s="47"/>
      <c r="G31" s="47"/>
      <c r="H31" s="47"/>
      <c r="I31" s="47"/>
      <c r="J31" s="47"/>
      <c r="K31" s="47"/>
    </row>
    <row r="32" spans="1:13" ht="12.75" customHeight="1" x14ac:dyDescent="0.25">
      <c r="A32" s="159" t="s">
        <v>408</v>
      </c>
      <c r="C32" s="26"/>
    </row>
    <row r="33" spans="1:11" ht="12.75" customHeight="1" x14ac:dyDescent="0.25">
      <c r="A33" s="159"/>
      <c r="C33" s="26"/>
    </row>
    <row r="34" spans="1:11" ht="18" customHeight="1" x14ac:dyDescent="0.3">
      <c r="A34" s="1451" t="s">
        <v>82</v>
      </c>
      <c r="B34" s="1451"/>
      <c r="C34" s="1451"/>
      <c r="D34" s="1451"/>
      <c r="E34" s="1451"/>
      <c r="F34" s="1451"/>
      <c r="G34" s="1451"/>
      <c r="H34" s="1451"/>
      <c r="I34" s="1451"/>
      <c r="J34" s="1451"/>
      <c r="K34" s="1451"/>
    </row>
    <row r="35" spans="1:11" ht="18" customHeight="1" x14ac:dyDescent="0.3">
      <c r="B35" s="1017"/>
      <c r="D35" s="1017"/>
      <c r="E35" s="1017"/>
      <c r="F35" s="1017"/>
      <c r="G35" s="1017"/>
      <c r="H35" s="1017"/>
      <c r="I35" s="1017"/>
      <c r="J35" s="1017"/>
    </row>
    <row r="36" spans="1:11" ht="18" customHeight="1" x14ac:dyDescent="0.3">
      <c r="A36" s="1452" t="s">
        <v>163</v>
      </c>
      <c r="B36" s="1452"/>
      <c r="C36" s="1452"/>
      <c r="D36" s="1452"/>
      <c r="E36" s="1452"/>
      <c r="F36" s="1452"/>
      <c r="G36" s="1452"/>
      <c r="H36" s="1452"/>
      <c r="I36" s="1452"/>
      <c r="J36" s="1452"/>
      <c r="K36" s="1452"/>
    </row>
    <row r="37" spans="1:11" ht="18" customHeight="1" x14ac:dyDescent="0.3">
      <c r="A37" s="1452" t="s">
        <v>2496</v>
      </c>
      <c r="B37" s="1452"/>
      <c r="C37" s="1452"/>
      <c r="D37" s="1452"/>
      <c r="E37" s="1452"/>
      <c r="F37" s="1452"/>
      <c r="G37" s="1452"/>
      <c r="H37" s="1452"/>
      <c r="I37" s="1452"/>
      <c r="J37" s="1452"/>
      <c r="K37" s="1452"/>
    </row>
    <row r="38" spans="1:11" ht="18" customHeight="1" x14ac:dyDescent="0.3">
      <c r="A38" s="1452" t="s">
        <v>1375</v>
      </c>
      <c r="B38" s="1452"/>
      <c r="C38" s="1452"/>
      <c r="D38" s="1452"/>
      <c r="E38" s="1452"/>
      <c r="F38" s="1452"/>
      <c r="G38" s="1452"/>
      <c r="H38" s="1452"/>
      <c r="I38" s="1452"/>
      <c r="J38" s="1452"/>
      <c r="K38" s="1452"/>
    </row>
    <row r="39" spans="1:11" ht="12" customHeight="1" x14ac:dyDescent="0.3">
      <c r="B39" s="1017"/>
      <c r="C39" s="1017"/>
      <c r="D39" s="1017"/>
      <c r="E39" s="1017"/>
      <c r="F39" s="1017"/>
      <c r="G39" s="1017"/>
      <c r="H39" s="1017"/>
      <c r="I39" s="1017"/>
      <c r="J39" s="1017"/>
      <c r="K39" s="1017"/>
    </row>
    <row r="40" spans="1:11" ht="12.75" customHeight="1" x14ac:dyDescent="0.25"/>
    <row r="41" spans="1:11" ht="18.75" customHeight="1" x14ac:dyDescent="0.3">
      <c r="A41" s="1022" t="s">
        <v>1955</v>
      </c>
      <c r="B41" s="1022"/>
      <c r="C41" s="1338">
        <v>2012</v>
      </c>
      <c r="D41" s="1338">
        <v>2013</v>
      </c>
      <c r="E41" s="1338">
        <v>2014</v>
      </c>
      <c r="F41" s="1338">
        <v>2015</v>
      </c>
      <c r="G41" s="1338">
        <v>2016</v>
      </c>
      <c r="H41" s="1384" t="s">
        <v>2140</v>
      </c>
      <c r="I41" s="1384" t="s">
        <v>2302</v>
      </c>
      <c r="J41" s="1338" t="s">
        <v>2414</v>
      </c>
      <c r="K41" s="1264" t="s">
        <v>2413</v>
      </c>
    </row>
    <row r="42" spans="1:11" ht="4.5" customHeight="1" thickBot="1" x14ac:dyDescent="0.3">
      <c r="A42" s="24"/>
      <c r="B42" s="24"/>
      <c r="C42" s="18"/>
      <c r="D42" s="18"/>
      <c r="E42" s="18"/>
      <c r="F42" s="18"/>
      <c r="G42" s="18"/>
      <c r="H42" s="18"/>
      <c r="I42" s="18"/>
      <c r="J42" s="18"/>
      <c r="K42" s="18"/>
    </row>
    <row r="43" spans="1:11" ht="4.5" customHeight="1" x14ac:dyDescent="0.25"/>
    <row r="44" spans="1:11" ht="14.25" customHeight="1" x14ac:dyDescent="0.25">
      <c r="A44" s="1455" t="s">
        <v>1956</v>
      </c>
      <c r="B44" s="1455"/>
      <c r="C44" s="36">
        <v>192135</v>
      </c>
      <c r="D44" s="36">
        <v>204919</v>
      </c>
      <c r="E44" s="36">
        <v>211700</v>
      </c>
      <c r="F44" s="36">
        <v>245198</v>
      </c>
      <c r="G44" s="36">
        <v>283677</v>
      </c>
      <c r="H44" s="36">
        <v>313366</v>
      </c>
      <c r="I44" s="36">
        <v>305389</v>
      </c>
      <c r="J44" s="36">
        <v>311204</v>
      </c>
      <c r="K44" s="36">
        <v>375843</v>
      </c>
    </row>
    <row r="45" spans="1:11" ht="14.25" customHeight="1" x14ac:dyDescent="0.25">
      <c r="A45" s="1455" t="s">
        <v>1957</v>
      </c>
      <c r="B45" s="1455"/>
      <c r="C45" s="36">
        <v>81692</v>
      </c>
      <c r="D45" s="36">
        <v>98614</v>
      </c>
      <c r="E45" s="36">
        <v>143583</v>
      </c>
      <c r="F45" s="36">
        <v>130499</v>
      </c>
      <c r="G45" s="36">
        <v>137911</v>
      </c>
      <c r="H45" s="36">
        <v>122355</v>
      </c>
      <c r="I45" s="36">
        <v>121149</v>
      </c>
      <c r="J45" s="36">
        <v>173178</v>
      </c>
      <c r="K45" s="36">
        <v>162198</v>
      </c>
    </row>
    <row r="46" spans="1:11" ht="14.25" customHeight="1" x14ac:dyDescent="0.25">
      <c r="A46" s="704" t="s">
        <v>1959</v>
      </c>
      <c r="C46">
        <v>49042</v>
      </c>
      <c r="D46" s="36">
        <v>57049</v>
      </c>
      <c r="E46" s="36">
        <v>55955</v>
      </c>
      <c r="F46" s="36">
        <v>63158</v>
      </c>
      <c r="G46" s="36">
        <v>68851</v>
      </c>
      <c r="H46" s="36">
        <v>71934</v>
      </c>
      <c r="I46" s="36">
        <v>90723</v>
      </c>
      <c r="J46" s="36">
        <v>76698</v>
      </c>
      <c r="K46" s="36">
        <v>116293</v>
      </c>
    </row>
    <row r="47" spans="1:11" ht="14.25" customHeight="1" x14ac:dyDescent="0.25">
      <c r="A47" s="704" t="s">
        <v>1961</v>
      </c>
      <c r="C47" s="36">
        <v>32789</v>
      </c>
      <c r="D47" s="36">
        <v>39540</v>
      </c>
      <c r="E47" s="36">
        <v>39896</v>
      </c>
      <c r="F47" s="36">
        <v>50671</v>
      </c>
      <c r="G47" s="36">
        <v>56076</v>
      </c>
      <c r="H47" s="36">
        <v>50117</v>
      </c>
      <c r="I47" s="36">
        <v>68378</v>
      </c>
      <c r="J47" s="36">
        <v>74410</v>
      </c>
      <c r="K47" s="36">
        <v>63766</v>
      </c>
    </row>
    <row r="48" spans="1:11" ht="14.25" customHeight="1" x14ac:dyDescent="0.25">
      <c r="A48" s="26" t="s">
        <v>1963</v>
      </c>
      <c r="B48" s="704"/>
      <c r="C48" s="36">
        <v>18534</v>
      </c>
      <c r="D48" s="36">
        <v>23696</v>
      </c>
      <c r="E48" s="36">
        <v>29299</v>
      </c>
      <c r="F48" s="36">
        <v>31970</v>
      </c>
      <c r="G48" s="36">
        <v>32863</v>
      </c>
      <c r="H48" s="36">
        <v>31783</v>
      </c>
      <c r="I48" s="36">
        <v>39769</v>
      </c>
      <c r="J48" s="36">
        <v>48241</v>
      </c>
      <c r="K48" s="36">
        <v>55731</v>
      </c>
    </row>
    <row r="49" spans="1:11" ht="14.25" customHeight="1" x14ac:dyDescent="0.25">
      <c r="A49" s="704" t="s">
        <v>1960</v>
      </c>
      <c r="B49" s="704"/>
      <c r="C49">
        <v>39585</v>
      </c>
      <c r="D49" s="36">
        <v>33131</v>
      </c>
      <c r="E49" s="36">
        <v>39429</v>
      </c>
      <c r="F49" s="36">
        <v>48126</v>
      </c>
      <c r="G49" s="36">
        <v>66168</v>
      </c>
      <c r="H49" s="36">
        <v>60962</v>
      </c>
      <c r="I49" s="36">
        <v>41665</v>
      </c>
      <c r="J49" s="36">
        <v>52451</v>
      </c>
      <c r="K49" s="36">
        <v>49926</v>
      </c>
    </row>
    <row r="50" spans="1:11" ht="14.25" customHeight="1" x14ac:dyDescent="0.25">
      <c r="A50" s="1088" t="s">
        <v>2109</v>
      </c>
      <c r="B50" s="704"/>
      <c r="C50" s="26">
        <v>15701</v>
      </c>
      <c r="D50" s="36">
        <v>16455</v>
      </c>
      <c r="E50" s="36">
        <v>11919</v>
      </c>
      <c r="F50" s="36">
        <v>23007</v>
      </c>
      <c r="G50" s="36">
        <v>22365</v>
      </c>
      <c r="H50" s="36">
        <v>14177</v>
      </c>
      <c r="I50" s="36">
        <v>20634</v>
      </c>
      <c r="J50" s="36">
        <v>24081</v>
      </c>
      <c r="K50" s="36">
        <v>43891</v>
      </c>
    </row>
    <row r="51" spans="1:11" ht="14.25" customHeight="1" x14ac:dyDescent="0.25">
      <c r="A51" s="1088" t="s">
        <v>2108</v>
      </c>
      <c r="B51" s="704"/>
      <c r="C51" s="36">
        <v>366</v>
      </c>
      <c r="D51" s="36">
        <v>946</v>
      </c>
      <c r="E51" s="36">
        <v>8771</v>
      </c>
      <c r="F51" s="36">
        <v>11989</v>
      </c>
      <c r="G51" s="36">
        <v>13522</v>
      </c>
      <c r="H51" s="36">
        <v>21373</v>
      </c>
      <c r="I51" s="36">
        <v>14422</v>
      </c>
      <c r="J51" s="36">
        <v>36719</v>
      </c>
      <c r="K51" s="36">
        <v>41531</v>
      </c>
    </row>
    <row r="52" spans="1:11" ht="14.25" customHeight="1" x14ac:dyDescent="0.25">
      <c r="A52" s="1209" t="s">
        <v>2227</v>
      </c>
      <c r="B52" s="26"/>
      <c r="C52">
        <v>963</v>
      </c>
      <c r="D52" s="36">
        <v>872</v>
      </c>
      <c r="E52" s="36">
        <v>995</v>
      </c>
      <c r="F52" s="36">
        <v>2136</v>
      </c>
      <c r="G52" s="36">
        <v>2764</v>
      </c>
      <c r="H52" s="36">
        <v>6327</v>
      </c>
      <c r="I52" s="36">
        <v>15568</v>
      </c>
      <c r="J52" s="36">
        <v>23709</v>
      </c>
      <c r="K52" s="36">
        <v>33994</v>
      </c>
    </row>
    <row r="53" spans="1:11" ht="14.25" customHeight="1" x14ac:dyDescent="0.25">
      <c r="A53" s="704" t="s">
        <v>1962</v>
      </c>
      <c r="B53" s="704"/>
      <c r="C53">
        <v>34965</v>
      </c>
      <c r="D53" s="36">
        <v>35772</v>
      </c>
      <c r="E53" s="36">
        <v>37263</v>
      </c>
      <c r="F53" s="36">
        <v>37859</v>
      </c>
      <c r="G53" s="36">
        <v>42538</v>
      </c>
      <c r="H53" s="36">
        <v>42147</v>
      </c>
      <c r="I53" s="36">
        <v>40976</v>
      </c>
      <c r="J53" s="36">
        <v>40657</v>
      </c>
      <c r="K53" s="36">
        <v>30681</v>
      </c>
    </row>
    <row r="54" spans="1:11" ht="14.25" customHeight="1" x14ac:dyDescent="0.25">
      <c r="A54" s="704" t="s">
        <v>1958</v>
      </c>
      <c r="B54" s="26"/>
      <c r="C54" s="36">
        <v>38582</v>
      </c>
      <c r="D54" s="36">
        <v>43441</v>
      </c>
      <c r="E54" s="36">
        <v>44068</v>
      </c>
      <c r="F54" s="36">
        <v>40718</v>
      </c>
      <c r="G54" s="36">
        <v>70618</v>
      </c>
      <c r="H54" s="36">
        <v>125940</v>
      </c>
      <c r="I54" s="36">
        <v>149582</v>
      </c>
      <c r="J54" s="36">
        <v>104297</v>
      </c>
      <c r="K54" s="36">
        <v>28663</v>
      </c>
    </row>
    <row r="55" spans="1:11" ht="14.25" customHeight="1" x14ac:dyDescent="0.25">
      <c r="A55" s="1345" t="s">
        <v>2497</v>
      </c>
      <c r="B55" s="704"/>
      <c r="C55" s="36">
        <v>4890</v>
      </c>
      <c r="D55" s="36">
        <v>8966</v>
      </c>
      <c r="E55" s="36">
        <v>20225</v>
      </c>
      <c r="F55" s="36">
        <v>21024</v>
      </c>
      <c r="G55" s="36">
        <v>6334</v>
      </c>
      <c r="H55" s="36">
        <v>2337</v>
      </c>
      <c r="I55" s="36">
        <v>9964</v>
      </c>
      <c r="J55" s="36">
        <v>1285</v>
      </c>
      <c r="K55" s="36">
        <v>21892</v>
      </c>
    </row>
    <row r="56" spans="1:11" ht="14.25" customHeight="1" x14ac:dyDescent="0.25">
      <c r="A56" s="1242" t="s">
        <v>2107</v>
      </c>
      <c r="B56" s="704"/>
      <c r="C56">
        <v>25</v>
      </c>
      <c r="D56" s="13" t="s">
        <v>1253</v>
      </c>
      <c r="E56" s="36">
        <v>4100</v>
      </c>
      <c r="F56" s="36">
        <v>18635</v>
      </c>
      <c r="G56" s="36">
        <v>22720</v>
      </c>
      <c r="H56" s="36">
        <v>22090</v>
      </c>
      <c r="I56" s="36">
        <v>19597</v>
      </c>
      <c r="J56" s="36">
        <v>20835</v>
      </c>
      <c r="K56" s="36">
        <v>21326</v>
      </c>
    </row>
    <row r="57" spans="1:11" ht="14.25" customHeight="1" x14ac:dyDescent="0.25">
      <c r="A57" s="1345" t="s">
        <v>2498</v>
      </c>
      <c r="B57" s="704"/>
      <c r="C57" s="1336" t="s">
        <v>1253</v>
      </c>
      <c r="D57" s="13" t="s">
        <v>1253</v>
      </c>
      <c r="E57" s="13" t="s">
        <v>1253</v>
      </c>
      <c r="F57" s="13" t="s">
        <v>1253</v>
      </c>
      <c r="G57" s="13" t="s">
        <v>1253</v>
      </c>
      <c r="H57" s="36">
        <v>14177</v>
      </c>
      <c r="I57" s="36">
        <v>10059</v>
      </c>
      <c r="J57" s="36">
        <v>12268</v>
      </c>
      <c r="K57" s="36">
        <v>17244</v>
      </c>
    </row>
    <row r="58" spans="1:11" ht="14.25" customHeight="1" x14ac:dyDescent="0.25">
      <c r="A58" s="1345" t="s">
        <v>2499</v>
      </c>
      <c r="B58" s="704"/>
      <c r="C58" s="1088">
        <v>8072</v>
      </c>
      <c r="D58" s="36">
        <v>8430</v>
      </c>
      <c r="E58" s="36">
        <v>7938</v>
      </c>
      <c r="F58" s="36">
        <v>11637</v>
      </c>
      <c r="G58" s="36">
        <v>11360</v>
      </c>
      <c r="H58" s="36">
        <v>11240</v>
      </c>
      <c r="I58" s="36">
        <v>9642</v>
      </c>
      <c r="J58" s="36">
        <v>9667</v>
      </c>
      <c r="K58" s="36">
        <v>16342</v>
      </c>
    </row>
    <row r="59" spans="1:11" ht="14.25" customHeight="1" x14ac:dyDescent="0.25">
      <c r="A59" s="704" t="s">
        <v>1113</v>
      </c>
      <c r="B59" s="704"/>
      <c r="C59" s="13">
        <f>C61-SUM(C44:C58)</f>
        <v>322882</v>
      </c>
      <c r="D59" s="13">
        <f t="shared" ref="D59:I59" si="2">D61-SUM(D44:D58)</f>
        <v>318064</v>
      </c>
      <c r="E59" s="13">
        <f t="shared" si="2"/>
        <v>414164</v>
      </c>
      <c r="F59" s="13">
        <f t="shared" si="2"/>
        <v>506385</v>
      </c>
      <c r="G59" s="13">
        <f t="shared" si="2"/>
        <v>417936</v>
      </c>
      <c r="H59" s="13">
        <f t="shared" si="2"/>
        <v>407756</v>
      </c>
      <c r="I59" s="13">
        <f t="shared" si="2"/>
        <v>427419</v>
      </c>
      <c r="J59" s="13">
        <f>J61-SUM(J44:J58)</f>
        <v>483018</v>
      </c>
      <c r="K59" s="13">
        <f>K61-SUM(K44:K58)</f>
        <v>427503</v>
      </c>
    </row>
    <row r="60" spans="1:11" ht="4.5" customHeight="1" x14ac:dyDescent="0.25">
      <c r="A60" s="1029"/>
      <c r="B60" s="1029"/>
      <c r="C60" s="1028"/>
      <c r="D60" s="1028"/>
      <c r="E60" s="1028"/>
      <c r="F60" s="1028"/>
      <c r="G60" s="1028"/>
      <c r="H60" s="1028"/>
      <c r="I60" s="1028"/>
      <c r="J60" s="1028"/>
      <c r="K60" s="1028"/>
    </row>
    <row r="61" spans="1:11" ht="15" customHeight="1" x14ac:dyDescent="0.25">
      <c r="A61" s="1021" t="s">
        <v>1981</v>
      </c>
      <c r="B61" s="1021"/>
      <c r="C61" s="56">
        <v>840223</v>
      </c>
      <c r="D61" s="56">
        <v>889895</v>
      </c>
      <c r="E61" s="56">
        <v>1069305</v>
      </c>
      <c r="F61" s="56">
        <v>1243012</v>
      </c>
      <c r="G61" s="56">
        <v>1255703</v>
      </c>
      <c r="H61" s="56">
        <v>1318081</v>
      </c>
      <c r="I61" s="56">
        <v>1384936</v>
      </c>
      <c r="J61" s="56">
        <v>1492718</v>
      </c>
      <c r="K61" s="56">
        <v>1506824</v>
      </c>
    </row>
    <row r="62" spans="1:11" ht="12" customHeight="1" x14ac:dyDescent="0.25">
      <c r="A62" s="42" t="s">
        <v>1381</v>
      </c>
      <c r="B62" s="42"/>
      <c r="C62" s="194">
        <v>14.882338383624315</v>
      </c>
      <c r="D62" s="194">
        <f t="shared" ref="D62:F62" si="3">(D61/C61-1)*100</f>
        <v>5.9117639007739697</v>
      </c>
      <c r="E62" s="194">
        <f t="shared" si="3"/>
        <v>20.160805488287934</v>
      </c>
      <c r="F62" s="194">
        <f t="shared" si="3"/>
        <v>16.244850627276584</v>
      </c>
      <c r="G62" s="194">
        <f>(G61/F61-1)*100</f>
        <v>1.020987729804701</v>
      </c>
      <c r="H62" s="194">
        <f>(H61/G61-1)*100</f>
        <v>4.9675759315698009</v>
      </c>
      <c r="I62" s="194">
        <f>(I61/H61-1)*100</f>
        <v>5.0721465524501186</v>
      </c>
      <c r="J62" s="194">
        <f>(J61/I61-1)*100</f>
        <v>7.7824534852152016</v>
      </c>
      <c r="K62" s="194">
        <f>(K61/J61-1)*100</f>
        <v>0.94498759980117253</v>
      </c>
    </row>
    <row r="63" spans="1:11" x14ac:dyDescent="0.25">
      <c r="A63" s="42"/>
      <c r="B63" s="42"/>
      <c r="C63" s="194"/>
      <c r="D63" s="194"/>
      <c r="E63" s="194"/>
      <c r="F63" s="194"/>
      <c r="G63" s="194"/>
      <c r="H63" s="194"/>
      <c r="I63" s="194"/>
      <c r="J63" s="194"/>
      <c r="K63" s="194"/>
    </row>
    <row r="64" spans="1:11" ht="13.8" x14ac:dyDescent="0.25">
      <c r="A64" s="159" t="s">
        <v>948</v>
      </c>
      <c r="B64" s="26"/>
      <c r="C64" s="47"/>
      <c r="D64" s="47"/>
      <c r="E64" s="47"/>
      <c r="F64" s="47"/>
      <c r="G64" s="47"/>
      <c r="H64" s="47"/>
      <c r="I64" s="47"/>
      <c r="J64" s="47"/>
      <c r="K64" s="47"/>
    </row>
    <row r="65" spans="1:11" ht="13.8" x14ac:dyDescent="0.25">
      <c r="A65" s="159" t="s">
        <v>408</v>
      </c>
      <c r="C65" s="26"/>
    </row>
    <row r="67" spans="1:11" ht="59.25" customHeight="1" x14ac:dyDescent="0.25">
      <c r="A67" s="1463" t="s">
        <v>1932</v>
      </c>
      <c r="B67" s="1463"/>
      <c r="C67" s="1463"/>
      <c r="D67" s="1463"/>
      <c r="E67" s="1463"/>
      <c r="F67" s="1463"/>
      <c r="G67" s="1463"/>
      <c r="H67" s="1463"/>
      <c r="I67" s="1463"/>
      <c r="J67" s="1463"/>
      <c r="K67" s="1463"/>
    </row>
    <row r="68" spans="1:11" ht="13.8" x14ac:dyDescent="0.25">
      <c r="A68" s="159"/>
      <c r="C68" s="26"/>
    </row>
    <row r="69" spans="1:11" ht="13.8" x14ac:dyDescent="0.25">
      <c r="A69" s="1454" t="s">
        <v>1843</v>
      </c>
      <c r="B69" s="1454"/>
      <c r="C69" s="1454"/>
      <c r="D69" s="1454"/>
      <c r="E69" s="1454"/>
      <c r="F69" s="1454"/>
      <c r="G69" s="1454"/>
      <c r="H69" s="1018"/>
    </row>
    <row r="70" spans="1:11" ht="13.8" x14ac:dyDescent="0.25">
      <c r="A70" s="26"/>
    </row>
  </sheetData>
  <mergeCells count="14">
    <mergeCell ref="A69:G69"/>
    <mergeCell ref="A1:K1"/>
    <mergeCell ref="A3:K3"/>
    <mergeCell ref="A4:K4"/>
    <mergeCell ref="A5:K5"/>
    <mergeCell ref="A11:B11"/>
    <mergeCell ref="A12:B12"/>
    <mergeCell ref="A67:K67"/>
    <mergeCell ref="A34:K34"/>
    <mergeCell ref="A36:K36"/>
    <mergeCell ref="A37:K37"/>
    <mergeCell ref="A38:K38"/>
    <mergeCell ref="A44:B44"/>
    <mergeCell ref="A45:B45"/>
  </mergeCells>
  <phoneticPr fontId="16" type="noConversion"/>
  <hyperlinks>
    <hyperlink ref="A69" r:id="rId1" xr:uid="{00000000-0004-0000-2E00-000000000000}"/>
  </hyperlinks>
  <printOptions horizontalCentered="1"/>
  <pageMargins left="0.74803149606299202" right="0.74803149606299202" top="0.98425196850393704" bottom="0.98425196850393704" header="0.511811023622047" footer="0.511811023622047"/>
  <pageSetup scale="62" firstPageNumber="27" orientation="portrait" useFirstPageNumber="1" r:id="rId2"/>
  <headerFooter alignWithMargins="0"/>
  <legacyDrawingHF r:id="rId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5">
    <tabColor theme="8" tint="0.39997558519241921"/>
    <pageSetUpPr fitToPage="1"/>
  </sheetPr>
  <dimension ref="A1:J48"/>
  <sheetViews>
    <sheetView zoomScaleNormal="100" workbookViewId="0">
      <selection sqref="A1:H1"/>
    </sheetView>
  </sheetViews>
  <sheetFormatPr defaultRowHeight="13.2" x14ac:dyDescent="0.25"/>
  <cols>
    <col min="1" max="1" width="43.88671875" customWidth="1"/>
    <col min="2" max="3" width="10.44140625" customWidth="1"/>
    <col min="4" max="8" width="10.33203125" customWidth="1"/>
  </cols>
  <sheetData>
    <row r="1" spans="1:10" ht="17.399999999999999" x14ac:dyDescent="0.3">
      <c r="A1" s="1451" t="s">
        <v>198</v>
      </c>
      <c r="B1" s="1451"/>
      <c r="C1" s="1451"/>
      <c r="D1" s="1451"/>
      <c r="E1" s="1451"/>
      <c r="F1" s="1451"/>
      <c r="G1" s="1451"/>
      <c r="H1" s="1451"/>
    </row>
    <row r="2" spans="1:10" ht="17.399999999999999" x14ac:dyDescent="0.3">
      <c r="A2" s="27"/>
      <c r="B2" s="27"/>
      <c r="C2" s="27"/>
    </row>
    <row r="3" spans="1:10" ht="17.399999999999999" x14ac:dyDescent="0.3">
      <c r="A3" s="1452" t="s">
        <v>2500</v>
      </c>
      <c r="B3" s="1452"/>
      <c r="C3" s="1452"/>
      <c r="D3" s="1452"/>
      <c r="E3" s="1452"/>
      <c r="F3" s="1452"/>
      <c r="G3" s="1452"/>
      <c r="H3" s="1452"/>
    </row>
    <row r="4" spans="1:10" ht="17.399999999999999" x14ac:dyDescent="0.3">
      <c r="A4" s="1452" t="s">
        <v>183</v>
      </c>
      <c r="B4" s="1452"/>
      <c r="C4" s="1452"/>
      <c r="D4" s="1452"/>
      <c r="E4" s="1452"/>
      <c r="F4" s="1452"/>
      <c r="G4" s="1452"/>
      <c r="H4" s="1452"/>
    </row>
    <row r="5" spans="1:10" ht="17.399999999999999" x14ac:dyDescent="0.3">
      <c r="A5" s="1452" t="s">
        <v>440</v>
      </c>
      <c r="B5" s="1452"/>
      <c r="C5" s="1452"/>
      <c r="D5" s="1452"/>
      <c r="E5" s="1452"/>
      <c r="F5" s="1452"/>
      <c r="G5" s="1452"/>
      <c r="H5" s="1452"/>
    </row>
    <row r="6" spans="1:10" ht="17.399999999999999" x14ac:dyDescent="0.3">
      <c r="A6" s="1452" t="s">
        <v>1375</v>
      </c>
      <c r="B6" s="1452"/>
      <c r="C6" s="1452"/>
      <c r="D6" s="1452"/>
      <c r="E6" s="1452"/>
      <c r="F6" s="1452"/>
      <c r="G6" s="1452"/>
      <c r="H6" s="1452"/>
    </row>
    <row r="9" spans="1:10" s="28" customFormat="1" ht="18" x14ac:dyDescent="0.3">
      <c r="A9" s="28" t="s">
        <v>425</v>
      </c>
      <c r="B9" s="600" t="s">
        <v>1866</v>
      </c>
      <c r="C9" s="600" t="s">
        <v>1911</v>
      </c>
      <c r="D9" s="600" t="s">
        <v>2105</v>
      </c>
      <c r="E9" s="600" t="s">
        <v>2159</v>
      </c>
      <c r="F9" s="600" t="s">
        <v>2315</v>
      </c>
      <c r="G9" s="600" t="s">
        <v>2477</v>
      </c>
      <c r="H9" s="600" t="s">
        <v>2449</v>
      </c>
    </row>
    <row r="10" spans="1:10" ht="4.5" customHeight="1" thickBot="1" x14ac:dyDescent="0.3">
      <c r="A10" s="24"/>
      <c r="B10" s="24"/>
      <c r="C10" s="24"/>
      <c r="D10" s="24"/>
      <c r="E10" s="24"/>
      <c r="F10" s="24"/>
      <c r="G10" s="24"/>
      <c r="H10" s="24"/>
    </row>
    <row r="11" spans="1:10" ht="4.5" customHeight="1" x14ac:dyDescent="0.25"/>
    <row r="12" spans="1:10" s="26" customFormat="1" ht="13.8" x14ac:dyDescent="0.25">
      <c r="A12" s="32" t="s">
        <v>2209</v>
      </c>
      <c r="B12" s="1366">
        <v>1081771</v>
      </c>
      <c r="C12" s="1366">
        <v>1102398</v>
      </c>
      <c r="D12" s="1366">
        <v>1187924</v>
      </c>
      <c r="E12" s="1366">
        <v>1283447</v>
      </c>
      <c r="F12" s="1366">
        <v>1311627</v>
      </c>
      <c r="G12" s="1366">
        <v>1490316</v>
      </c>
      <c r="H12" s="1366">
        <v>1488788</v>
      </c>
      <c r="I12" s="334"/>
      <c r="J12" s="115"/>
    </row>
    <row r="13" spans="1:10" s="32" customFormat="1" ht="13.8" x14ac:dyDescent="0.25">
      <c r="A13" s="1348" t="s">
        <v>2501</v>
      </c>
      <c r="B13" s="1283" t="s">
        <v>1253</v>
      </c>
      <c r="C13" s="1283" t="s">
        <v>1253</v>
      </c>
      <c r="D13" s="1283" t="s">
        <v>1253</v>
      </c>
      <c r="E13" s="1283">
        <v>962557</v>
      </c>
      <c r="F13" s="1283" t="s">
        <v>1253</v>
      </c>
      <c r="G13" s="1283" t="s">
        <v>1253</v>
      </c>
      <c r="H13" s="1283">
        <v>1060760</v>
      </c>
      <c r="I13" s="519"/>
    </row>
    <row r="14" spans="1:10" s="32" customFormat="1" ht="13.8" x14ac:dyDescent="0.25">
      <c r="A14" s="42" t="s">
        <v>2506</v>
      </c>
      <c r="B14" s="1198">
        <v>5547</v>
      </c>
      <c r="C14" s="1198">
        <v>4753</v>
      </c>
      <c r="D14" s="1198">
        <v>4000</v>
      </c>
      <c r="E14" s="1198">
        <v>7386</v>
      </c>
      <c r="F14" s="1198">
        <v>7331</v>
      </c>
      <c r="G14" s="1198">
        <v>8913</v>
      </c>
      <c r="H14" s="1367" t="s">
        <v>1253</v>
      </c>
      <c r="I14" s="519"/>
    </row>
    <row r="15" spans="1:10" s="32" customFormat="1" ht="13.8" x14ac:dyDescent="0.25">
      <c r="A15" s="42" t="s">
        <v>2508</v>
      </c>
      <c r="B15" s="1198">
        <v>4866</v>
      </c>
      <c r="C15" s="1198" t="s">
        <v>1253</v>
      </c>
      <c r="D15" s="1198">
        <v>6288</v>
      </c>
      <c r="E15" s="1367" t="s">
        <v>1253</v>
      </c>
      <c r="F15" s="1367" t="s">
        <v>1253</v>
      </c>
      <c r="G15" s="1367" t="s">
        <v>1253</v>
      </c>
      <c r="H15" s="1367" t="s">
        <v>1253</v>
      </c>
      <c r="I15" s="519"/>
    </row>
    <row r="16" spans="1:10" s="26" customFormat="1" ht="13.8" x14ac:dyDescent="0.25">
      <c r="A16" s="42" t="s">
        <v>2502</v>
      </c>
      <c r="B16" s="1198">
        <v>213065</v>
      </c>
      <c r="C16" s="1198">
        <v>214249</v>
      </c>
      <c r="D16" s="1367" t="s">
        <v>1253</v>
      </c>
      <c r="E16" s="1367" t="s">
        <v>1253</v>
      </c>
      <c r="F16" s="1367" t="s">
        <v>1253</v>
      </c>
      <c r="G16" s="1367" t="s">
        <v>1253</v>
      </c>
      <c r="H16" s="1367" t="s">
        <v>1253</v>
      </c>
      <c r="I16" s="334"/>
    </row>
    <row r="17" spans="1:10" s="26" customFormat="1" ht="13.8" x14ac:dyDescent="0.25">
      <c r="A17" s="1190" t="s">
        <v>2503</v>
      </c>
      <c r="B17" s="1283">
        <v>8305</v>
      </c>
      <c r="C17" s="1283" t="s">
        <v>1253</v>
      </c>
      <c r="D17" s="1283">
        <v>9553</v>
      </c>
      <c r="E17" s="1283" t="s">
        <v>1253</v>
      </c>
      <c r="F17" s="1283" t="s">
        <v>1253</v>
      </c>
      <c r="G17" s="1283" t="s">
        <v>1253</v>
      </c>
      <c r="H17" s="1283" t="s">
        <v>1253</v>
      </c>
      <c r="I17" s="334"/>
    </row>
    <row r="18" spans="1:10" s="1348" customFormat="1" ht="13.8" x14ac:dyDescent="0.25">
      <c r="A18" s="32" t="s">
        <v>2210</v>
      </c>
      <c r="B18" s="1366">
        <v>421451</v>
      </c>
      <c r="C18" s="1366">
        <v>491777</v>
      </c>
      <c r="D18" s="1366">
        <v>492001</v>
      </c>
      <c r="E18" s="1366">
        <v>524711</v>
      </c>
      <c r="F18" s="1366">
        <v>647125</v>
      </c>
      <c r="G18" s="1366">
        <v>807618</v>
      </c>
      <c r="H18" s="1366">
        <v>723124</v>
      </c>
      <c r="I18" s="334"/>
      <c r="J18" s="115"/>
    </row>
    <row r="19" spans="1:10" s="26" customFormat="1" ht="13.8" x14ac:dyDescent="0.25">
      <c r="A19" s="26" t="s">
        <v>2504</v>
      </c>
      <c r="B19" s="13">
        <v>59362</v>
      </c>
      <c r="C19" s="13">
        <v>65803</v>
      </c>
      <c r="D19" s="13" t="s">
        <v>1253</v>
      </c>
      <c r="E19" s="13" t="s">
        <v>1253</v>
      </c>
      <c r="F19" s="13" t="s">
        <v>1253</v>
      </c>
      <c r="G19" s="13" t="s">
        <v>1253</v>
      </c>
      <c r="H19" s="13" t="s">
        <v>1253</v>
      </c>
    </row>
    <row r="20" spans="1:10" s="26" customFormat="1" ht="13.8" x14ac:dyDescent="0.25">
      <c r="A20" s="26" t="s">
        <v>2505</v>
      </c>
      <c r="B20" s="13" t="s">
        <v>1253</v>
      </c>
      <c r="C20" s="13">
        <v>41027</v>
      </c>
      <c r="D20" s="13" t="s">
        <v>1253</v>
      </c>
      <c r="E20" s="13">
        <v>53569</v>
      </c>
      <c r="F20" s="13" t="s">
        <v>1253</v>
      </c>
      <c r="G20" s="13" t="s">
        <v>1253</v>
      </c>
      <c r="H20" s="13" t="s">
        <v>1253</v>
      </c>
      <c r="I20" s="334"/>
    </row>
    <row r="21" spans="1:10" s="26" customFormat="1" ht="13.8" x14ac:dyDescent="0.25">
      <c r="A21" s="1348" t="s">
        <v>2507</v>
      </c>
      <c r="B21" s="13">
        <v>8838</v>
      </c>
      <c r="C21" s="13" t="s">
        <v>1253</v>
      </c>
      <c r="D21" s="13" t="s">
        <v>1253</v>
      </c>
      <c r="E21" s="13">
        <v>5696</v>
      </c>
      <c r="F21" s="13" t="s">
        <v>1253</v>
      </c>
      <c r="G21" s="13" t="s">
        <v>1253</v>
      </c>
      <c r="H21" s="13" t="s">
        <v>1253</v>
      </c>
    </row>
    <row r="22" spans="1:10" s="26" customFormat="1" ht="4.5" customHeight="1" x14ac:dyDescent="0.25">
      <c r="B22" s="112"/>
      <c r="C22" s="112"/>
      <c r="D22" s="112"/>
      <c r="E22" s="112"/>
      <c r="F22" s="112"/>
      <c r="G22" s="112"/>
      <c r="H22" s="112"/>
    </row>
    <row r="23" spans="1:10" s="32" customFormat="1" ht="13.8" x14ac:dyDescent="0.25">
      <c r="A23" s="32" t="s">
        <v>1285</v>
      </c>
      <c r="B23" s="49">
        <v>1503223</v>
      </c>
      <c r="C23" s="49">
        <v>1594175</v>
      </c>
      <c r="D23" s="49">
        <v>1679926</v>
      </c>
      <c r="E23" s="49">
        <v>1808163</v>
      </c>
      <c r="F23" s="49">
        <v>1958751</v>
      </c>
      <c r="G23" s="49">
        <v>2297933</v>
      </c>
      <c r="H23" s="49">
        <v>2211914</v>
      </c>
    </row>
    <row r="24" spans="1:10" s="42" customFormat="1" ht="11.4" x14ac:dyDescent="0.2">
      <c r="A24" s="42" t="s">
        <v>564</v>
      </c>
      <c r="B24" s="194">
        <v>11.1</v>
      </c>
      <c r="C24" s="194">
        <f t="shared" ref="C24:E24" si="0">(C23/B23-1)*100</f>
        <v>6.0504662315571167</v>
      </c>
      <c r="D24" s="194">
        <f t="shared" si="0"/>
        <v>5.3790204964950572</v>
      </c>
      <c r="E24" s="194">
        <f t="shared" si="0"/>
        <v>7.6334909990082966</v>
      </c>
      <c r="F24" s="194">
        <f>(F23/E23-1)*100</f>
        <v>8.328231470282276</v>
      </c>
      <c r="G24" s="194">
        <f>(G23/F23-1)*100</f>
        <v>17.316238766438417</v>
      </c>
      <c r="H24" s="194">
        <f>(H23/G23-1)*100</f>
        <v>-3.7433206277119435</v>
      </c>
    </row>
    <row r="25" spans="1:10" s="42" customFormat="1" ht="11.4" x14ac:dyDescent="0.2">
      <c r="B25" s="194"/>
      <c r="C25" s="194"/>
    </row>
    <row r="26" spans="1:10" x14ac:dyDescent="0.25">
      <c r="B26" s="81"/>
      <c r="C26" s="81"/>
      <c r="D26" s="81"/>
      <c r="E26" s="81"/>
      <c r="F26" s="81"/>
      <c r="G26" s="81"/>
      <c r="H26" s="81"/>
    </row>
    <row r="27" spans="1:10" x14ac:dyDescent="0.25">
      <c r="B27" s="81"/>
      <c r="C27" s="81"/>
      <c r="D27" s="81"/>
      <c r="E27" s="81"/>
      <c r="F27" s="81"/>
      <c r="G27" s="81"/>
      <c r="H27" s="81"/>
    </row>
    <row r="28" spans="1:10" s="28" customFormat="1" ht="18" x14ac:dyDescent="0.3">
      <c r="A28" s="28" t="s">
        <v>971</v>
      </c>
      <c r="B28" s="600" t="s">
        <v>1866</v>
      </c>
      <c r="C28" s="600" t="s">
        <v>1911</v>
      </c>
      <c r="D28" s="600" t="s">
        <v>2105</v>
      </c>
      <c r="E28" s="600" t="s">
        <v>2159</v>
      </c>
      <c r="F28" s="600" t="s">
        <v>2315</v>
      </c>
      <c r="G28" s="600" t="s">
        <v>2477</v>
      </c>
      <c r="H28" s="600" t="s">
        <v>2449</v>
      </c>
    </row>
    <row r="29" spans="1:10" ht="3.75" customHeight="1" thickBot="1" x14ac:dyDescent="0.3">
      <c r="A29" s="24"/>
      <c r="B29" s="601"/>
      <c r="C29" s="601"/>
      <c r="D29" s="601"/>
      <c r="E29" s="601"/>
      <c r="F29" s="601"/>
      <c r="G29" s="601"/>
      <c r="H29" s="601"/>
    </row>
    <row r="30" spans="1:10" s="26" customFormat="1" ht="13.8" x14ac:dyDescent="0.25">
      <c r="A30" s="26" t="s">
        <v>963</v>
      </c>
      <c r="B30" s="36">
        <v>92861</v>
      </c>
      <c r="C30" s="36">
        <v>100084</v>
      </c>
      <c r="D30" s="36">
        <v>113011</v>
      </c>
      <c r="E30" s="36">
        <v>126491</v>
      </c>
      <c r="F30" s="36">
        <v>114254</v>
      </c>
      <c r="G30" s="36">
        <v>132796</v>
      </c>
      <c r="H30" s="36">
        <v>162371</v>
      </c>
      <c r="J30" s="604"/>
    </row>
    <row r="31" spans="1:10" s="26" customFormat="1" ht="13.8" x14ac:dyDescent="0.25">
      <c r="A31" s="26" t="s">
        <v>964</v>
      </c>
      <c r="B31" s="36">
        <v>91230</v>
      </c>
      <c r="C31" s="36">
        <v>101523</v>
      </c>
      <c r="D31" s="36">
        <v>111731</v>
      </c>
      <c r="E31" s="36">
        <v>104498</v>
      </c>
      <c r="F31" s="36">
        <v>130288</v>
      </c>
      <c r="G31" s="36">
        <v>135035</v>
      </c>
      <c r="H31" s="36">
        <v>173467</v>
      </c>
      <c r="J31" s="604"/>
    </row>
    <row r="32" spans="1:10" s="26" customFormat="1" ht="13.8" x14ac:dyDescent="0.25">
      <c r="A32" s="26" t="s">
        <v>965</v>
      </c>
      <c r="B32" s="36">
        <v>106659</v>
      </c>
      <c r="C32" s="36">
        <v>114660</v>
      </c>
      <c r="D32" s="36">
        <v>111685</v>
      </c>
      <c r="E32" s="36">
        <v>130849</v>
      </c>
      <c r="F32" s="36">
        <v>136630</v>
      </c>
      <c r="G32" s="36">
        <v>155337</v>
      </c>
      <c r="H32" s="36">
        <v>172412</v>
      </c>
      <c r="J32" s="604"/>
    </row>
    <row r="33" spans="1:10" s="26" customFormat="1" ht="13.8" x14ac:dyDescent="0.25">
      <c r="A33" s="26" t="s">
        <v>966</v>
      </c>
      <c r="B33" s="36">
        <v>102052</v>
      </c>
      <c r="C33" s="36">
        <v>121431</v>
      </c>
      <c r="D33" s="36">
        <v>118223</v>
      </c>
      <c r="E33" s="36">
        <v>140810</v>
      </c>
      <c r="F33" s="36">
        <v>133383</v>
      </c>
      <c r="G33" s="36">
        <v>175063</v>
      </c>
      <c r="H33" s="36">
        <v>152175</v>
      </c>
      <c r="J33" s="604"/>
    </row>
    <row r="34" spans="1:10" s="26" customFormat="1" ht="13.8" x14ac:dyDescent="0.25">
      <c r="A34" s="26" t="s">
        <v>967</v>
      </c>
      <c r="B34" s="36">
        <v>147341</v>
      </c>
      <c r="C34" s="36">
        <v>156040</v>
      </c>
      <c r="D34" s="36">
        <v>180368</v>
      </c>
      <c r="E34" s="36">
        <v>186460</v>
      </c>
      <c r="F34" s="36">
        <v>202510</v>
      </c>
      <c r="G34" s="36">
        <v>258816</v>
      </c>
      <c r="H34" s="36">
        <v>216168</v>
      </c>
      <c r="J34" s="604"/>
    </row>
    <row r="35" spans="1:10" s="26" customFormat="1" ht="13.8" x14ac:dyDescent="0.25">
      <c r="A35" s="26" t="s">
        <v>968</v>
      </c>
      <c r="B35" s="36">
        <v>167928</v>
      </c>
      <c r="C35" s="36">
        <v>169764</v>
      </c>
      <c r="D35" s="36">
        <v>164109</v>
      </c>
      <c r="E35" s="36">
        <v>204642</v>
      </c>
      <c r="F35" s="36">
        <v>197162</v>
      </c>
      <c r="G35" s="36">
        <v>260515</v>
      </c>
      <c r="H35" s="36">
        <v>222101</v>
      </c>
      <c r="J35" s="604"/>
    </row>
    <row r="36" spans="1:10" s="26" customFormat="1" ht="13.8" x14ac:dyDescent="0.25">
      <c r="A36" s="26" t="s">
        <v>458</v>
      </c>
      <c r="B36" s="36">
        <v>128678</v>
      </c>
      <c r="C36" s="36">
        <v>146854</v>
      </c>
      <c r="D36" s="36">
        <v>152274</v>
      </c>
      <c r="E36" s="36">
        <v>159146</v>
      </c>
      <c r="F36" s="36">
        <v>163145</v>
      </c>
      <c r="G36" s="36">
        <v>200565</v>
      </c>
      <c r="H36" s="36">
        <v>172009</v>
      </c>
      <c r="J36" s="604"/>
    </row>
    <row r="37" spans="1:10" s="26" customFormat="1" ht="13.8" x14ac:dyDescent="0.25">
      <c r="A37" s="26" t="s">
        <v>757</v>
      </c>
      <c r="B37" s="36">
        <v>143654</v>
      </c>
      <c r="C37" s="36">
        <v>142907</v>
      </c>
      <c r="D37" s="36">
        <v>164711</v>
      </c>
      <c r="E37" s="36">
        <v>161482</v>
      </c>
      <c r="F37" s="36">
        <v>184166</v>
      </c>
      <c r="G37" s="36">
        <v>210594</v>
      </c>
      <c r="H37" s="36">
        <v>174760</v>
      </c>
      <c r="J37" s="604"/>
    </row>
    <row r="38" spans="1:10" s="26" customFormat="1" ht="13.8" x14ac:dyDescent="0.25">
      <c r="A38" s="26" t="s">
        <v>758</v>
      </c>
      <c r="B38" s="36">
        <v>142720</v>
      </c>
      <c r="C38" s="36">
        <v>139473</v>
      </c>
      <c r="D38" s="36">
        <v>146385</v>
      </c>
      <c r="E38" s="36">
        <v>154727</v>
      </c>
      <c r="F38" s="36">
        <v>177125</v>
      </c>
      <c r="G38" s="36">
        <v>186347</v>
      </c>
      <c r="H38" s="36">
        <v>198245</v>
      </c>
      <c r="J38" s="604"/>
    </row>
    <row r="39" spans="1:10" s="26" customFormat="1" ht="13.8" x14ac:dyDescent="0.25">
      <c r="A39" s="26" t="s">
        <v>759</v>
      </c>
      <c r="B39" s="36">
        <v>138672</v>
      </c>
      <c r="C39" s="36">
        <v>150143</v>
      </c>
      <c r="D39" s="36">
        <v>158833</v>
      </c>
      <c r="E39" s="36">
        <v>138906</v>
      </c>
      <c r="F39" s="36">
        <v>179363</v>
      </c>
      <c r="G39" s="36">
        <v>227454</v>
      </c>
      <c r="H39" s="36">
        <v>196079</v>
      </c>
      <c r="J39" s="604"/>
    </row>
    <row r="40" spans="1:10" s="26" customFormat="1" ht="13.8" x14ac:dyDescent="0.25">
      <c r="A40" s="26" t="s">
        <v>760</v>
      </c>
      <c r="B40" s="36">
        <v>118180</v>
      </c>
      <c r="C40" s="36">
        <v>133726</v>
      </c>
      <c r="D40" s="36">
        <v>141209</v>
      </c>
      <c r="E40" s="36">
        <v>154936</v>
      </c>
      <c r="F40" s="36">
        <v>151485</v>
      </c>
      <c r="G40" s="36">
        <v>189495</v>
      </c>
      <c r="H40" s="36">
        <v>189237</v>
      </c>
      <c r="J40" s="604"/>
    </row>
    <row r="41" spans="1:10" s="26" customFormat="1" ht="13.8" x14ac:dyDescent="0.25">
      <c r="A41" s="26" t="s">
        <v>761</v>
      </c>
      <c r="B41" s="36">
        <v>123248</v>
      </c>
      <c r="C41" s="36">
        <v>117570</v>
      </c>
      <c r="D41" s="36">
        <v>117387</v>
      </c>
      <c r="E41" s="36">
        <v>145216</v>
      </c>
      <c r="F41" s="36">
        <v>189240</v>
      </c>
      <c r="G41" s="36">
        <v>165916</v>
      </c>
      <c r="H41" s="36">
        <v>182890</v>
      </c>
      <c r="J41" s="604"/>
    </row>
    <row r="42" spans="1:10" ht="4.5" customHeight="1" x14ac:dyDescent="0.25">
      <c r="B42" s="602"/>
      <c r="C42" s="602"/>
      <c r="D42" s="602"/>
      <c r="E42" s="602"/>
      <c r="F42" s="602"/>
      <c r="G42" s="602"/>
      <c r="H42" s="602"/>
    </row>
    <row r="43" spans="1:10" ht="15.6" x14ac:dyDescent="0.3">
      <c r="A43" s="28" t="s">
        <v>1133</v>
      </c>
      <c r="B43" s="603">
        <v>1503223</v>
      </c>
      <c r="C43" s="603">
        <v>1594175</v>
      </c>
      <c r="D43" s="603">
        <v>1679926</v>
      </c>
      <c r="E43" s="603">
        <v>1808163</v>
      </c>
      <c r="F43" s="603">
        <v>1958751</v>
      </c>
      <c r="G43" s="603">
        <v>2297933</v>
      </c>
      <c r="H43" s="603">
        <v>2211914</v>
      </c>
    </row>
    <row r="45" spans="1:10" s="159" customFormat="1" ht="13.8" x14ac:dyDescent="0.25">
      <c r="A45" s="1348" t="s">
        <v>2509</v>
      </c>
    </row>
    <row r="46" spans="1:10" s="159" customFormat="1" ht="13.8" x14ac:dyDescent="0.25"/>
    <row r="47" spans="1:10" ht="28.5" customHeight="1" x14ac:dyDescent="0.25">
      <c r="A47" s="1473" t="s">
        <v>2250</v>
      </c>
      <c r="B47" s="1473"/>
      <c r="C47" s="1473"/>
      <c r="D47" s="1473"/>
      <c r="E47" s="1473"/>
      <c r="F47" s="1473"/>
      <c r="G47" s="1473"/>
      <c r="H47" s="1473"/>
    </row>
    <row r="48" spans="1:10" ht="13.8" x14ac:dyDescent="0.25">
      <c r="A48" s="159"/>
      <c r="B48" s="159"/>
      <c r="C48" s="159"/>
    </row>
  </sheetData>
  <customSheetViews>
    <customSheetView guid="{9014CDA8-C3FC-41E6-A045-DAEFC55B82B1}" showPageBreaks="1" fitToPage="1" printArea="1">
      <selection activeCell="A6" sqref="A6:H6"/>
      <pageMargins left="0.75" right="0.75" top="1" bottom="1" header="0.5" footer="0.5"/>
      <printOptions horizontalCentered="1"/>
      <pageSetup scale="77" firstPageNumber="33" orientation="portrait" horizontalDpi="4294967292" verticalDpi="300" r:id="rId1"/>
      <headerFooter alignWithMargins="0">
        <oddFooter>&amp;C&amp;P</oddFooter>
      </headerFooter>
    </customSheetView>
    <customSheetView guid="{F67F5823-51D5-4D47-B100-5B47C1E6BCB9}" showPageBreaks="1" fitToPage="1" printArea="1">
      <selection activeCell="I18" sqref="I12:I18"/>
      <pageMargins left="0.75" right="0.75" top="1" bottom="1" header="0.5" footer="0.5"/>
      <printOptions horizontalCentered="1"/>
      <pageSetup scale="78" firstPageNumber="33" orientation="portrait" horizontalDpi="4294967292" verticalDpi="300" r:id="rId2"/>
      <headerFooter alignWithMargins="0">
        <oddFooter>&amp;C&amp;P</oddFooter>
      </headerFooter>
    </customSheetView>
  </customSheetViews>
  <mergeCells count="6">
    <mergeCell ref="A47:H47"/>
    <mergeCell ref="A6:H6"/>
    <mergeCell ref="A1:H1"/>
    <mergeCell ref="A3:H3"/>
    <mergeCell ref="A4:H4"/>
    <mergeCell ref="A5:H5"/>
  </mergeCells>
  <phoneticPr fontId="0" type="noConversion"/>
  <hyperlinks>
    <hyperlink ref="A47:H47" r:id="rId3" display="Source: Statistics Canada. Table 16-10-0048-01 - Manufacturing sales by industry and province, monthly" xr:uid="{00000000-0004-0000-2F00-000000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20">
    <tabColor indexed="46"/>
    <pageSetUpPr fitToPage="1"/>
  </sheetPr>
  <dimension ref="A1:BE86"/>
  <sheetViews>
    <sheetView zoomScaleNormal="100" workbookViewId="0">
      <selection sqref="A1:H1"/>
    </sheetView>
  </sheetViews>
  <sheetFormatPr defaultRowHeight="13.2" x14ac:dyDescent="0.25"/>
  <cols>
    <col min="1" max="1" width="42.5546875" customWidth="1"/>
    <col min="2" max="4" width="9.6640625" bestFit="1" customWidth="1"/>
    <col min="5" max="5" width="10.109375" bestFit="1" customWidth="1"/>
    <col min="6" max="6" width="9.6640625" bestFit="1" customWidth="1"/>
    <col min="7" max="7" width="9.44140625" customWidth="1"/>
    <col min="8" max="8" width="9.44140625" bestFit="1" customWidth="1"/>
    <col min="9" max="9" width="9.33203125" bestFit="1" customWidth="1"/>
  </cols>
  <sheetData>
    <row r="1" spans="1:57" ht="17.399999999999999" x14ac:dyDescent="0.3">
      <c r="A1" s="1451" t="s">
        <v>199</v>
      </c>
      <c r="B1" s="1451"/>
      <c r="C1" s="1451"/>
      <c r="D1" s="1451"/>
      <c r="E1" s="1451"/>
      <c r="F1" s="1451"/>
      <c r="G1" s="1451"/>
      <c r="H1" s="1451"/>
    </row>
    <row r="2" spans="1:57" ht="18" customHeight="1" x14ac:dyDescent="0.3">
      <c r="A2" s="27"/>
      <c r="B2" s="27"/>
      <c r="C2" s="27"/>
    </row>
    <row r="3" spans="1:57" ht="17.399999999999999" x14ac:dyDescent="0.3">
      <c r="A3" s="1452" t="s">
        <v>2510</v>
      </c>
      <c r="B3" s="1452"/>
      <c r="C3" s="1452"/>
      <c r="D3" s="1452"/>
      <c r="E3" s="1452"/>
      <c r="F3" s="1452"/>
      <c r="G3" s="1452"/>
      <c r="H3" s="1452"/>
    </row>
    <row r="4" spans="1:57" ht="17.399999999999999" x14ac:dyDescent="0.3">
      <c r="A4" s="1452" t="s">
        <v>440</v>
      </c>
      <c r="B4" s="1452"/>
      <c r="C4" s="1452"/>
      <c r="D4" s="1452"/>
      <c r="E4" s="1452"/>
      <c r="F4" s="1452"/>
      <c r="G4" s="1452"/>
      <c r="H4" s="1452"/>
    </row>
    <row r="5" spans="1:57" ht="17.399999999999999" x14ac:dyDescent="0.3">
      <c r="A5" s="1452" t="s">
        <v>250</v>
      </c>
      <c r="B5" s="1452"/>
      <c r="C5" s="1452"/>
      <c r="D5" s="1452"/>
      <c r="E5" s="1452"/>
      <c r="F5" s="1452"/>
      <c r="G5" s="1452"/>
      <c r="H5" s="1452"/>
    </row>
    <row r="6" spans="1:57" ht="12.75" customHeight="1" x14ac:dyDescent="0.3">
      <c r="A6" s="15"/>
      <c r="B6" s="15"/>
      <c r="C6" s="15"/>
      <c r="D6" s="15"/>
      <c r="E6" s="15"/>
      <c r="F6" s="15"/>
      <c r="G6" s="15"/>
      <c r="H6" s="15"/>
    </row>
    <row r="8" spans="1:57" ht="18" x14ac:dyDescent="0.3">
      <c r="A8" s="28" t="s">
        <v>441</v>
      </c>
      <c r="B8" s="37">
        <v>2015</v>
      </c>
      <c r="C8" s="37">
        <v>2016</v>
      </c>
      <c r="D8" s="37">
        <v>2017</v>
      </c>
      <c r="E8" s="37">
        <v>2018</v>
      </c>
      <c r="F8" s="37" t="s">
        <v>2414</v>
      </c>
      <c r="G8" s="37" t="s">
        <v>2413</v>
      </c>
      <c r="H8" s="37" t="s">
        <v>2511</v>
      </c>
    </row>
    <row r="9" spans="1:57" ht="4.5" customHeight="1" thickBot="1" x14ac:dyDescent="0.35">
      <c r="A9" s="85"/>
      <c r="B9" s="85"/>
      <c r="C9" s="85"/>
      <c r="D9" s="85"/>
      <c r="E9" s="85"/>
      <c r="F9" s="85"/>
      <c r="G9" s="85"/>
      <c r="H9" s="85"/>
    </row>
    <row r="10" spans="1:57" ht="4.5" customHeight="1" x14ac:dyDescent="0.25"/>
    <row r="11" spans="1:57" s="26" customFormat="1" ht="13.8" x14ac:dyDescent="0.25">
      <c r="A11" s="26" t="s">
        <v>1270</v>
      </c>
      <c r="B11" s="65">
        <v>48.9</v>
      </c>
      <c r="C11" s="65">
        <v>56.8</v>
      </c>
      <c r="D11" s="65">
        <v>69.2</v>
      </c>
      <c r="E11" s="65">
        <v>95.3</v>
      </c>
      <c r="F11" s="65">
        <v>115.5</v>
      </c>
      <c r="G11" s="65">
        <v>105.7</v>
      </c>
      <c r="H11" s="65">
        <v>58.5</v>
      </c>
    </row>
    <row r="12" spans="1:57" s="42" customFormat="1" ht="11.4" x14ac:dyDescent="0.2">
      <c r="A12" s="42" t="s">
        <v>1260</v>
      </c>
      <c r="B12" s="148" t="s">
        <v>1253</v>
      </c>
      <c r="C12" s="148" t="s">
        <v>1253</v>
      </c>
      <c r="D12" s="148" t="s">
        <v>1253</v>
      </c>
      <c r="E12" s="148" t="s">
        <v>1253</v>
      </c>
      <c r="F12" s="148">
        <v>53.7</v>
      </c>
      <c r="G12" s="148">
        <v>50.9</v>
      </c>
      <c r="H12" s="148">
        <v>20.5</v>
      </c>
    </row>
    <row r="13" spans="1:57" s="42" customFormat="1" x14ac:dyDescent="0.25">
      <c r="A13" s="42" t="s">
        <v>1847</v>
      </c>
      <c r="B13" s="148" t="s">
        <v>1253</v>
      </c>
      <c r="C13" s="148" t="s">
        <v>1253</v>
      </c>
      <c r="D13" s="148" t="s">
        <v>1253</v>
      </c>
      <c r="E13" s="148" t="s">
        <v>1253</v>
      </c>
      <c r="F13" s="148">
        <v>61.7</v>
      </c>
      <c r="G13" s="148">
        <v>54.8</v>
      </c>
      <c r="H13" s="148">
        <v>38</v>
      </c>
      <c r="J13" s="158"/>
      <c r="K13" s="158"/>
      <c r="L13" s="158"/>
      <c r="M13" s="158"/>
      <c r="N13" s="158"/>
      <c r="O13" s="158"/>
      <c r="P13" s="158"/>
      <c r="Q13" s="158"/>
      <c r="R13" s="158"/>
      <c r="S13" s="158"/>
      <c r="T13" s="158"/>
      <c r="U13" s="158"/>
      <c r="V13" s="158"/>
      <c r="W13" s="158"/>
      <c r="X13" s="158"/>
      <c r="Y13" s="158"/>
      <c r="Z13" s="158"/>
      <c r="AA13" s="158"/>
      <c r="AB13" s="158"/>
      <c r="AC13" s="158"/>
      <c r="AD13" s="158"/>
      <c r="AE13" s="158"/>
      <c r="AF13" s="158"/>
      <c r="AG13" s="158"/>
      <c r="AH13" s="158"/>
      <c r="AI13" s="158"/>
      <c r="AJ13" s="158"/>
      <c r="AK13" s="158"/>
      <c r="AL13" s="158"/>
      <c r="AM13" s="158"/>
      <c r="AN13" s="158"/>
      <c r="AO13" s="158"/>
      <c r="AP13" s="158"/>
      <c r="AQ13" s="158"/>
      <c r="AR13" s="158"/>
      <c r="AS13" s="158"/>
      <c r="AT13" s="158"/>
      <c r="AU13" s="158"/>
      <c r="AV13" s="158"/>
      <c r="AW13" s="158"/>
      <c r="AX13" s="158"/>
      <c r="AY13" s="158"/>
      <c r="AZ13" s="158"/>
      <c r="BA13" s="158"/>
      <c r="BB13" s="158"/>
      <c r="BC13" s="158"/>
      <c r="BD13" s="158"/>
      <c r="BE13" s="158"/>
    </row>
    <row r="14" spans="1:57" s="42" customFormat="1" ht="13.8" x14ac:dyDescent="0.25">
      <c r="A14" s="26" t="s">
        <v>1259</v>
      </c>
      <c r="B14" s="65">
        <v>33.799999999999997</v>
      </c>
      <c r="C14" s="65">
        <v>93.1</v>
      </c>
      <c r="D14" s="65">
        <v>80.900000000000006</v>
      </c>
      <c r="E14" s="65" t="s">
        <v>1253</v>
      </c>
      <c r="F14" s="65">
        <v>55.7</v>
      </c>
      <c r="G14" s="65">
        <v>66.400000000000006</v>
      </c>
      <c r="H14" s="65">
        <v>119.8</v>
      </c>
      <c r="J14" s="158"/>
      <c r="K14" s="158"/>
      <c r="L14" s="158"/>
      <c r="M14" s="158"/>
      <c r="N14" s="158"/>
      <c r="O14" s="158"/>
      <c r="P14" s="158"/>
      <c r="Q14" s="158"/>
      <c r="R14" s="158"/>
      <c r="S14" s="158"/>
      <c r="T14" s="158"/>
      <c r="U14" s="158"/>
      <c r="V14" s="158"/>
      <c r="W14" s="158"/>
      <c r="X14" s="158"/>
      <c r="Y14" s="158"/>
      <c r="Z14" s="158"/>
      <c r="AA14" s="158"/>
      <c r="AB14" s="158"/>
      <c r="AC14" s="158"/>
      <c r="AD14" s="158"/>
      <c r="AE14" s="158"/>
      <c r="AF14" s="158"/>
      <c r="AG14" s="158"/>
      <c r="AH14" s="158"/>
      <c r="AI14" s="158"/>
      <c r="AJ14" s="158"/>
      <c r="AK14" s="158"/>
      <c r="AL14" s="158"/>
      <c r="AM14" s="158"/>
      <c r="AN14" s="158"/>
      <c r="AO14" s="158"/>
      <c r="AP14" s="158"/>
      <c r="AQ14" s="158"/>
      <c r="AR14" s="158"/>
      <c r="AS14" s="158"/>
      <c r="AT14" s="158"/>
      <c r="AU14" s="158"/>
      <c r="AV14" s="158"/>
      <c r="AW14" s="158"/>
      <c r="AX14" s="158"/>
      <c r="AY14" s="158"/>
      <c r="AZ14" s="158"/>
      <c r="BA14" s="158"/>
      <c r="BB14" s="158"/>
      <c r="BC14" s="158"/>
      <c r="BD14" s="158"/>
      <c r="BE14" s="158"/>
    </row>
    <row r="15" spans="1:57" s="42" customFormat="1" x14ac:dyDescent="0.25">
      <c r="A15" s="42" t="s">
        <v>1260</v>
      </c>
      <c r="B15" s="148">
        <v>26.3</v>
      </c>
      <c r="C15" s="148">
        <v>79.8</v>
      </c>
      <c r="D15" s="148">
        <v>63.5</v>
      </c>
      <c r="E15" s="148" t="s">
        <v>1253</v>
      </c>
      <c r="F15" s="148">
        <v>49.1</v>
      </c>
      <c r="G15" s="148">
        <v>62.7</v>
      </c>
      <c r="H15" s="148">
        <v>113.7</v>
      </c>
      <c r="J15" s="158"/>
      <c r="K15" s="158"/>
      <c r="L15" s="158"/>
      <c r="M15" s="158"/>
      <c r="N15" s="158"/>
      <c r="O15" s="158"/>
      <c r="P15" s="158"/>
      <c r="Q15" s="158"/>
      <c r="R15" s="158"/>
      <c r="S15" s="158"/>
      <c r="T15" s="158"/>
      <c r="U15" s="158"/>
      <c r="V15" s="158"/>
      <c r="W15" s="158"/>
      <c r="X15" s="158"/>
      <c r="Y15" s="158"/>
      <c r="Z15" s="158"/>
      <c r="AA15" s="158"/>
      <c r="AB15" s="158"/>
      <c r="AC15" s="158"/>
      <c r="AD15" s="158"/>
      <c r="AE15" s="158"/>
      <c r="AF15" s="158"/>
      <c r="AG15" s="158"/>
      <c r="AH15" s="158"/>
      <c r="AI15" s="158"/>
      <c r="AJ15" s="158"/>
      <c r="AK15" s="158"/>
      <c r="AL15" s="158"/>
      <c r="AM15" s="158"/>
      <c r="AN15" s="158"/>
      <c r="AO15" s="158"/>
      <c r="AP15" s="158"/>
      <c r="AQ15" s="158"/>
      <c r="AR15" s="158"/>
      <c r="AS15" s="158"/>
      <c r="AT15" s="158"/>
      <c r="AU15" s="158"/>
      <c r="AV15" s="158"/>
      <c r="AW15" s="158"/>
      <c r="AX15" s="158"/>
      <c r="AY15" s="158"/>
      <c r="AZ15" s="158"/>
      <c r="BA15" s="158"/>
      <c r="BB15" s="158"/>
      <c r="BC15" s="158"/>
      <c r="BD15" s="158"/>
      <c r="BE15" s="158"/>
    </row>
    <row r="16" spans="1:57" s="42" customFormat="1" x14ac:dyDescent="0.25">
      <c r="A16" s="42" t="s">
        <v>1847</v>
      </c>
      <c r="B16" s="148">
        <v>7.5</v>
      </c>
      <c r="C16" s="148">
        <v>13.3</v>
      </c>
      <c r="D16" s="148">
        <v>17.399999999999999</v>
      </c>
      <c r="E16" s="148" t="s">
        <v>1253</v>
      </c>
      <c r="F16" s="148">
        <v>6.6</v>
      </c>
      <c r="G16" s="148">
        <v>3.6</v>
      </c>
      <c r="H16" s="148">
        <v>6.2</v>
      </c>
      <c r="J16" s="158"/>
      <c r="K16" s="158"/>
      <c r="L16" s="158"/>
      <c r="M16" s="158"/>
      <c r="N16" s="158"/>
      <c r="O16" s="158"/>
      <c r="P16" s="158"/>
      <c r="Q16" s="158"/>
      <c r="R16" s="158"/>
      <c r="S16" s="158"/>
      <c r="T16" s="158"/>
      <c r="U16" s="158"/>
      <c r="V16" s="158"/>
      <c r="W16" s="158"/>
      <c r="X16" s="158"/>
      <c r="Y16" s="158"/>
      <c r="Z16" s="158"/>
      <c r="AA16" s="158"/>
      <c r="AB16" s="158"/>
      <c r="AC16" s="158"/>
      <c r="AD16" s="158"/>
      <c r="AE16" s="158"/>
      <c r="AF16" s="158"/>
      <c r="AG16" s="158"/>
      <c r="AH16" s="158"/>
      <c r="AI16" s="158"/>
      <c r="AJ16" s="158"/>
      <c r="AK16" s="158"/>
      <c r="AL16" s="158"/>
      <c r="AM16" s="158"/>
      <c r="AN16" s="158"/>
      <c r="AO16" s="158"/>
      <c r="AP16" s="158"/>
      <c r="AQ16" s="158"/>
      <c r="AR16" s="158"/>
      <c r="AS16" s="158"/>
      <c r="AT16" s="158"/>
      <c r="AU16" s="158"/>
      <c r="AV16" s="158"/>
      <c r="AW16" s="158"/>
      <c r="AX16" s="158"/>
      <c r="AY16" s="158"/>
      <c r="AZ16" s="158"/>
      <c r="BA16" s="158"/>
      <c r="BB16" s="158"/>
      <c r="BC16" s="158"/>
      <c r="BD16" s="158"/>
      <c r="BE16" s="158"/>
    </row>
    <row r="17" spans="1:10" s="26" customFormat="1" ht="13.8" x14ac:dyDescent="0.25">
      <c r="A17" s="26" t="s">
        <v>764</v>
      </c>
      <c r="B17" s="65">
        <v>18.3</v>
      </c>
      <c r="C17" s="65">
        <v>28</v>
      </c>
      <c r="D17" s="65">
        <v>33.5</v>
      </c>
      <c r="E17" s="65">
        <v>26.8</v>
      </c>
      <c r="F17" s="65">
        <v>24.1</v>
      </c>
      <c r="G17" s="65">
        <v>22.4</v>
      </c>
      <c r="H17" s="65">
        <v>23.5</v>
      </c>
    </row>
    <row r="18" spans="1:10" s="42" customFormat="1" ht="11.4" x14ac:dyDescent="0.2">
      <c r="A18" s="42" t="s">
        <v>1260</v>
      </c>
      <c r="B18" s="148">
        <v>2.6</v>
      </c>
      <c r="C18" s="148">
        <v>4</v>
      </c>
      <c r="D18" s="148">
        <v>4.8</v>
      </c>
      <c r="E18" s="148">
        <v>3.8</v>
      </c>
      <c r="F18" s="148">
        <v>3.4</v>
      </c>
      <c r="G18" s="148">
        <v>3.1</v>
      </c>
      <c r="H18" s="148">
        <v>3.3</v>
      </c>
      <c r="J18" s="194"/>
    </row>
    <row r="19" spans="1:10" s="42" customFormat="1" ht="11.4" x14ac:dyDescent="0.2">
      <c r="A19" s="42" t="s">
        <v>1847</v>
      </c>
      <c r="B19" s="148">
        <v>15.7</v>
      </c>
      <c r="C19" s="148">
        <v>24</v>
      </c>
      <c r="D19" s="148">
        <v>28.8</v>
      </c>
      <c r="E19" s="148">
        <v>23</v>
      </c>
      <c r="F19" s="148">
        <v>20.7</v>
      </c>
      <c r="G19" s="148">
        <v>19.3</v>
      </c>
      <c r="H19" s="148">
        <v>20.2</v>
      </c>
      <c r="J19" s="194"/>
    </row>
    <row r="20" spans="1:10" s="26" customFormat="1" ht="13.8" x14ac:dyDescent="0.25">
      <c r="A20" s="26" t="s">
        <v>985</v>
      </c>
      <c r="B20" s="65">
        <v>43.7</v>
      </c>
      <c r="C20" s="65">
        <v>54.3</v>
      </c>
      <c r="D20" s="65" t="s">
        <v>1253</v>
      </c>
      <c r="E20" s="65">
        <v>69.900000000000006</v>
      </c>
      <c r="F20" s="65">
        <v>87.3</v>
      </c>
      <c r="G20" s="65">
        <v>68.599999999999994</v>
      </c>
      <c r="H20" s="65">
        <v>80.099999999999994</v>
      </c>
    </row>
    <row r="21" spans="1:10" s="42" customFormat="1" ht="11.4" x14ac:dyDescent="0.2">
      <c r="A21" s="42" t="s">
        <v>1260</v>
      </c>
      <c r="B21" s="148" t="s">
        <v>1253</v>
      </c>
      <c r="C21" s="148" t="s">
        <v>1253</v>
      </c>
      <c r="D21" s="148" t="s">
        <v>1253</v>
      </c>
      <c r="E21" s="148" t="s">
        <v>863</v>
      </c>
      <c r="F21" s="148">
        <v>34.6</v>
      </c>
      <c r="G21" s="148">
        <v>30</v>
      </c>
      <c r="H21" s="148">
        <v>17.2</v>
      </c>
    </row>
    <row r="22" spans="1:10" s="42" customFormat="1" ht="11.4" x14ac:dyDescent="0.2">
      <c r="A22" s="42" t="s">
        <v>1847</v>
      </c>
      <c r="B22" s="148" t="s">
        <v>1253</v>
      </c>
      <c r="C22" s="148" t="s">
        <v>1253</v>
      </c>
      <c r="D22" s="148" t="s">
        <v>1253</v>
      </c>
      <c r="E22" s="148">
        <v>46.6</v>
      </c>
      <c r="F22" s="148">
        <v>52.6</v>
      </c>
      <c r="G22" s="148">
        <v>38.6</v>
      </c>
      <c r="H22" s="148">
        <v>62.9</v>
      </c>
    </row>
    <row r="23" spans="1:10" s="26" customFormat="1" ht="13.8" x14ac:dyDescent="0.25">
      <c r="A23" s="26" t="s">
        <v>1254</v>
      </c>
      <c r="B23" s="65">
        <v>9</v>
      </c>
      <c r="C23" s="65" t="s">
        <v>863</v>
      </c>
      <c r="D23" s="65">
        <v>12.7</v>
      </c>
      <c r="E23" s="65">
        <v>21</v>
      </c>
      <c r="F23" s="65">
        <v>9.5</v>
      </c>
      <c r="G23" s="65">
        <v>13.8</v>
      </c>
      <c r="H23" s="65">
        <v>10.4</v>
      </c>
    </row>
    <row r="24" spans="1:10" s="42" customFormat="1" ht="11.4" x14ac:dyDescent="0.2">
      <c r="A24" s="42" t="s">
        <v>1260</v>
      </c>
      <c r="B24" s="148" t="s">
        <v>1253</v>
      </c>
      <c r="C24" s="148" t="s">
        <v>1253</v>
      </c>
      <c r="D24" s="148" t="s">
        <v>1253</v>
      </c>
      <c r="E24" s="148" t="s">
        <v>1253</v>
      </c>
      <c r="F24" s="148" t="s">
        <v>1253</v>
      </c>
      <c r="G24" s="148">
        <v>5.5</v>
      </c>
      <c r="H24" s="148">
        <v>3.9</v>
      </c>
      <c r="J24" s="42" t="s">
        <v>1164</v>
      </c>
    </row>
    <row r="25" spans="1:10" s="42" customFormat="1" ht="11.4" x14ac:dyDescent="0.2">
      <c r="A25" s="42" t="s">
        <v>1847</v>
      </c>
      <c r="B25" s="148" t="s">
        <v>1253</v>
      </c>
      <c r="C25" s="148" t="s">
        <v>1253</v>
      </c>
      <c r="D25" s="148" t="s">
        <v>1253</v>
      </c>
      <c r="E25" s="148" t="s">
        <v>1253</v>
      </c>
      <c r="F25" s="148" t="s">
        <v>1253</v>
      </c>
      <c r="G25" s="148">
        <v>8.3000000000000007</v>
      </c>
      <c r="H25" s="148">
        <v>6.5</v>
      </c>
    </row>
    <row r="26" spans="1:10" s="26" customFormat="1" ht="13.8" x14ac:dyDescent="0.25">
      <c r="A26" s="26" t="s">
        <v>1255</v>
      </c>
      <c r="B26" s="65">
        <v>25.5</v>
      </c>
      <c r="C26" s="65">
        <v>21.8</v>
      </c>
      <c r="D26" s="65">
        <v>41.1</v>
      </c>
      <c r="E26" s="65">
        <v>32.299999999999997</v>
      </c>
      <c r="F26" s="65">
        <v>31.1</v>
      </c>
      <c r="G26" s="65">
        <v>26.8</v>
      </c>
      <c r="H26" s="65" t="s">
        <v>1253</v>
      </c>
    </row>
    <row r="27" spans="1:10" s="42" customFormat="1" ht="11.4" x14ac:dyDescent="0.2">
      <c r="A27" s="42" t="s">
        <v>1260</v>
      </c>
      <c r="B27" s="148" t="s">
        <v>1253</v>
      </c>
      <c r="C27" s="148" t="s">
        <v>1253</v>
      </c>
      <c r="D27" s="148">
        <v>24.8</v>
      </c>
      <c r="E27" s="148">
        <v>15.2</v>
      </c>
      <c r="F27" s="148" t="s">
        <v>1253</v>
      </c>
      <c r="G27" s="148">
        <v>13.7</v>
      </c>
      <c r="H27" s="148" t="s">
        <v>1253</v>
      </c>
    </row>
    <row r="28" spans="1:10" s="42" customFormat="1" ht="11.4" x14ac:dyDescent="0.2">
      <c r="A28" s="42" t="s">
        <v>1847</v>
      </c>
      <c r="B28" s="148" t="s">
        <v>1253</v>
      </c>
      <c r="C28" s="148" t="s">
        <v>1253</v>
      </c>
      <c r="D28" s="148">
        <v>16.3</v>
      </c>
      <c r="E28" s="148">
        <v>17.100000000000001</v>
      </c>
      <c r="F28" s="148" t="s">
        <v>1253</v>
      </c>
      <c r="G28" s="148">
        <v>13.2</v>
      </c>
      <c r="H28" s="148" t="s">
        <v>1253</v>
      </c>
    </row>
    <row r="29" spans="1:10" s="26" customFormat="1" ht="13.8" x14ac:dyDescent="0.25">
      <c r="A29" s="26" t="s">
        <v>765</v>
      </c>
      <c r="B29" s="65">
        <v>56.8</v>
      </c>
      <c r="C29" s="65">
        <v>52.2</v>
      </c>
      <c r="D29" s="65" t="s">
        <v>1253</v>
      </c>
      <c r="E29" s="65">
        <v>73.3</v>
      </c>
      <c r="F29" s="65" t="s">
        <v>1253</v>
      </c>
      <c r="G29" s="65">
        <v>40.4</v>
      </c>
      <c r="H29" s="65" t="s">
        <v>1253</v>
      </c>
    </row>
    <row r="30" spans="1:10" s="42" customFormat="1" ht="11.4" x14ac:dyDescent="0.2">
      <c r="A30" s="42" t="s">
        <v>1260</v>
      </c>
      <c r="B30" s="148">
        <v>8.1999999999999993</v>
      </c>
      <c r="C30" s="148" t="s">
        <v>1253</v>
      </c>
      <c r="D30" s="148" t="s">
        <v>1253</v>
      </c>
      <c r="E30" s="148" t="s">
        <v>1253</v>
      </c>
      <c r="F30" s="148" t="s">
        <v>1253</v>
      </c>
      <c r="G30" s="148">
        <v>14.1</v>
      </c>
      <c r="H30" s="148" t="s">
        <v>1253</v>
      </c>
    </row>
    <row r="31" spans="1:10" s="42" customFormat="1" ht="11.4" x14ac:dyDescent="0.2">
      <c r="A31" s="42" t="s">
        <v>1847</v>
      </c>
      <c r="B31" s="148">
        <v>48.5</v>
      </c>
      <c r="C31" s="148" t="s">
        <v>1253</v>
      </c>
      <c r="D31" s="148" t="s">
        <v>1253</v>
      </c>
      <c r="E31" s="148" t="s">
        <v>1253</v>
      </c>
      <c r="F31" s="148">
        <v>48.8</v>
      </c>
      <c r="G31" s="148">
        <v>26.3</v>
      </c>
      <c r="H31" s="148" t="s">
        <v>1253</v>
      </c>
    </row>
    <row r="32" spans="1:10" s="42" customFormat="1" ht="13.8" x14ac:dyDescent="0.25">
      <c r="A32" s="26" t="s">
        <v>1844</v>
      </c>
      <c r="B32" s="65" t="s">
        <v>1253</v>
      </c>
      <c r="C32" s="65">
        <v>18.7</v>
      </c>
      <c r="D32" s="65">
        <v>30.6</v>
      </c>
      <c r="E32" s="65" t="s">
        <v>1253</v>
      </c>
      <c r="F32" s="65" t="s">
        <v>1253</v>
      </c>
      <c r="G32" s="65">
        <v>29.1</v>
      </c>
      <c r="H32" s="65">
        <v>28.8</v>
      </c>
    </row>
    <row r="33" spans="1:8" s="42" customFormat="1" ht="11.4" x14ac:dyDescent="0.2">
      <c r="A33" s="42" t="s">
        <v>1260</v>
      </c>
      <c r="B33" s="148" t="s">
        <v>1253</v>
      </c>
      <c r="C33" s="148" t="s">
        <v>1253</v>
      </c>
      <c r="D33" s="148" t="s">
        <v>1253</v>
      </c>
      <c r="E33" s="148" t="s">
        <v>1253</v>
      </c>
      <c r="F33" s="148" t="s">
        <v>1253</v>
      </c>
      <c r="G33" s="148">
        <v>16</v>
      </c>
      <c r="H33" s="148">
        <v>16</v>
      </c>
    </row>
    <row r="34" spans="1:8" s="42" customFormat="1" ht="11.4" x14ac:dyDescent="0.2">
      <c r="A34" s="42" t="s">
        <v>1847</v>
      </c>
      <c r="B34" s="148" t="s">
        <v>1253</v>
      </c>
      <c r="C34" s="148" t="s">
        <v>1253</v>
      </c>
      <c r="D34" s="148" t="s">
        <v>1253</v>
      </c>
      <c r="E34" s="148" t="s">
        <v>1253</v>
      </c>
      <c r="F34" s="148" t="s">
        <v>1253</v>
      </c>
      <c r="G34" s="148">
        <v>13.1</v>
      </c>
      <c r="H34" s="148">
        <v>12.9</v>
      </c>
    </row>
    <row r="35" spans="1:8" s="42" customFormat="1" ht="13.8" x14ac:dyDescent="0.25">
      <c r="A35" s="26" t="s">
        <v>516</v>
      </c>
      <c r="B35" s="65" t="s">
        <v>1253</v>
      </c>
      <c r="C35" s="65">
        <v>7.4</v>
      </c>
      <c r="D35" s="65" t="s">
        <v>1253</v>
      </c>
      <c r="E35" s="65" t="s">
        <v>1253</v>
      </c>
      <c r="F35" s="65" t="s">
        <v>1253</v>
      </c>
      <c r="G35" s="65">
        <v>16.8</v>
      </c>
      <c r="H35" s="65">
        <v>20.9</v>
      </c>
    </row>
    <row r="36" spans="1:8" s="42" customFormat="1" ht="11.4" x14ac:dyDescent="0.2">
      <c r="A36" s="42" t="s">
        <v>1260</v>
      </c>
      <c r="B36" s="148" t="s">
        <v>1253</v>
      </c>
      <c r="C36" s="148">
        <v>3.1</v>
      </c>
      <c r="D36" s="148" t="s">
        <v>1253</v>
      </c>
      <c r="E36" s="148" t="s">
        <v>1253</v>
      </c>
      <c r="F36" s="148" t="s">
        <v>1253</v>
      </c>
      <c r="G36" s="148">
        <v>13.4</v>
      </c>
      <c r="H36" s="148">
        <v>18.3</v>
      </c>
    </row>
    <row r="37" spans="1:8" s="42" customFormat="1" ht="11.4" x14ac:dyDescent="0.2">
      <c r="A37" s="42" t="s">
        <v>1847</v>
      </c>
      <c r="B37" s="148" t="s">
        <v>1253</v>
      </c>
      <c r="C37" s="148">
        <v>4.3</v>
      </c>
      <c r="D37" s="148">
        <v>3.8</v>
      </c>
      <c r="E37" s="148" t="s">
        <v>1253</v>
      </c>
      <c r="F37" s="148" t="s">
        <v>1253</v>
      </c>
      <c r="G37" s="148">
        <v>3.3</v>
      </c>
      <c r="H37" s="148">
        <v>2.6</v>
      </c>
    </row>
    <row r="38" spans="1:8" s="42" customFormat="1" ht="13.8" x14ac:dyDescent="0.25">
      <c r="A38" s="26" t="s">
        <v>880</v>
      </c>
      <c r="B38" s="65" t="s">
        <v>1253</v>
      </c>
      <c r="C38" s="65">
        <v>24.4</v>
      </c>
      <c r="D38" s="65">
        <v>30.9</v>
      </c>
      <c r="E38" s="65">
        <v>32.6</v>
      </c>
      <c r="F38" s="65">
        <v>35.9</v>
      </c>
      <c r="G38" s="65">
        <v>19.2</v>
      </c>
      <c r="H38" s="65">
        <v>24.3</v>
      </c>
    </row>
    <row r="39" spans="1:8" s="42" customFormat="1" ht="11.4" x14ac:dyDescent="0.2">
      <c r="A39" s="42" t="s">
        <v>1260</v>
      </c>
      <c r="B39" s="148" t="s">
        <v>863</v>
      </c>
      <c r="C39" s="148" t="s">
        <v>1253</v>
      </c>
      <c r="D39" s="148">
        <v>10.8</v>
      </c>
      <c r="E39" s="148">
        <v>6.1</v>
      </c>
      <c r="F39" s="148" t="s">
        <v>1253</v>
      </c>
      <c r="G39" s="148">
        <v>5.3</v>
      </c>
      <c r="H39" s="148" t="s">
        <v>863</v>
      </c>
    </row>
    <row r="40" spans="1:8" s="42" customFormat="1" ht="11.4" x14ac:dyDescent="0.2">
      <c r="A40" s="42" t="s">
        <v>1847</v>
      </c>
      <c r="B40" s="148" t="s">
        <v>1253</v>
      </c>
      <c r="C40" s="148" t="s">
        <v>1253</v>
      </c>
      <c r="D40" s="148">
        <v>20.100000000000001</v>
      </c>
      <c r="E40" s="148">
        <v>26.5</v>
      </c>
      <c r="F40" s="148" t="s">
        <v>1253</v>
      </c>
      <c r="G40" s="148">
        <v>13.9</v>
      </c>
      <c r="H40" s="148">
        <v>19.399999999999999</v>
      </c>
    </row>
    <row r="41" spans="1:8" s="42" customFormat="1" ht="13.8" x14ac:dyDescent="0.25">
      <c r="A41" s="26" t="s">
        <v>1167</v>
      </c>
      <c r="B41" s="65" t="s">
        <v>1253</v>
      </c>
      <c r="C41" s="65" t="s">
        <v>1253</v>
      </c>
      <c r="D41" s="65" t="s">
        <v>1253</v>
      </c>
      <c r="E41" s="65" t="s">
        <v>1253</v>
      </c>
      <c r="F41" s="65">
        <v>6.3</v>
      </c>
      <c r="G41" s="65">
        <v>3.7</v>
      </c>
      <c r="H41" s="65" t="s">
        <v>1253</v>
      </c>
    </row>
    <row r="42" spans="1:8" s="42" customFormat="1" ht="11.4" x14ac:dyDescent="0.2">
      <c r="A42" s="42" t="s">
        <v>1260</v>
      </c>
      <c r="B42" s="148" t="s">
        <v>1253</v>
      </c>
      <c r="C42" s="148" t="s">
        <v>1253</v>
      </c>
      <c r="D42" s="148" t="s">
        <v>1253</v>
      </c>
      <c r="E42" s="148" t="s">
        <v>1253</v>
      </c>
      <c r="F42" s="148">
        <v>1.4</v>
      </c>
      <c r="G42" s="148">
        <v>1.5</v>
      </c>
      <c r="H42" s="148" t="s">
        <v>1253</v>
      </c>
    </row>
    <row r="43" spans="1:8" s="42" customFormat="1" ht="11.4" x14ac:dyDescent="0.2">
      <c r="A43" s="42" t="s">
        <v>1847</v>
      </c>
      <c r="B43" s="148" t="s">
        <v>1253</v>
      </c>
      <c r="C43" s="148" t="s">
        <v>1253</v>
      </c>
      <c r="D43" s="148" t="s">
        <v>1253</v>
      </c>
      <c r="E43" s="148" t="s">
        <v>1253</v>
      </c>
      <c r="F43" s="148">
        <v>4.9000000000000004</v>
      </c>
      <c r="G43" s="148">
        <v>2.2000000000000002</v>
      </c>
      <c r="H43" s="148" t="s">
        <v>1253</v>
      </c>
    </row>
    <row r="44" spans="1:8" s="42" customFormat="1" ht="13.8" x14ac:dyDescent="0.25">
      <c r="A44" s="26" t="s">
        <v>1845</v>
      </c>
      <c r="B44" s="65" t="s">
        <v>1253</v>
      </c>
      <c r="C44" s="65" t="s">
        <v>1253</v>
      </c>
      <c r="D44" s="65" t="s">
        <v>1253</v>
      </c>
      <c r="E44" s="65" t="s">
        <v>1253</v>
      </c>
      <c r="F44" s="65" t="s">
        <v>1253</v>
      </c>
      <c r="G44" s="65" t="s">
        <v>1253</v>
      </c>
      <c r="H44" s="65" t="s">
        <v>1253</v>
      </c>
    </row>
    <row r="45" spans="1:8" s="42" customFormat="1" ht="11.4" x14ac:dyDescent="0.2">
      <c r="A45" s="42" t="s">
        <v>1260</v>
      </c>
      <c r="B45" s="148" t="s">
        <v>1253</v>
      </c>
      <c r="C45" s="148" t="s">
        <v>1253</v>
      </c>
      <c r="D45" s="148" t="s">
        <v>1253</v>
      </c>
      <c r="E45" s="148" t="s">
        <v>1253</v>
      </c>
      <c r="F45" s="148">
        <v>0</v>
      </c>
      <c r="G45" s="148" t="s">
        <v>1253</v>
      </c>
      <c r="H45" s="148">
        <v>0</v>
      </c>
    </row>
    <row r="46" spans="1:8" s="42" customFormat="1" ht="11.4" x14ac:dyDescent="0.2">
      <c r="A46" s="42" t="s">
        <v>1847</v>
      </c>
      <c r="B46" s="148" t="s">
        <v>1253</v>
      </c>
      <c r="C46" s="148" t="s">
        <v>1253</v>
      </c>
      <c r="D46" s="148" t="s">
        <v>1253</v>
      </c>
      <c r="E46" s="148" t="s">
        <v>1253</v>
      </c>
      <c r="F46" s="148" t="s">
        <v>1253</v>
      </c>
      <c r="G46" s="148" t="s">
        <v>1253</v>
      </c>
      <c r="H46" s="148" t="s">
        <v>1253</v>
      </c>
    </row>
    <row r="47" spans="1:8" s="42" customFormat="1" ht="13.8" x14ac:dyDescent="0.25">
      <c r="A47" s="26" t="s">
        <v>1846</v>
      </c>
      <c r="B47" s="65" t="s">
        <v>1253</v>
      </c>
      <c r="C47" s="65">
        <v>4.5</v>
      </c>
      <c r="D47" s="65" t="s">
        <v>1253</v>
      </c>
      <c r="E47" s="65" t="s">
        <v>1253</v>
      </c>
      <c r="F47" s="65" t="s">
        <v>1253</v>
      </c>
      <c r="G47" s="65" t="s">
        <v>1253</v>
      </c>
      <c r="H47" s="65">
        <v>6.4</v>
      </c>
    </row>
    <row r="48" spans="1:8" s="42" customFormat="1" ht="11.4" x14ac:dyDescent="0.2">
      <c r="A48" s="42" t="s">
        <v>1260</v>
      </c>
      <c r="B48" s="148" t="s">
        <v>1253</v>
      </c>
      <c r="C48" s="148" t="s">
        <v>1253</v>
      </c>
      <c r="D48" s="148" t="s">
        <v>1253</v>
      </c>
      <c r="E48" s="148" t="s">
        <v>1253</v>
      </c>
      <c r="F48" s="148" t="s">
        <v>1253</v>
      </c>
      <c r="G48" s="148" t="s">
        <v>863</v>
      </c>
      <c r="H48" s="148">
        <v>1.8</v>
      </c>
    </row>
    <row r="49" spans="1:8" s="42" customFormat="1" ht="11.4" x14ac:dyDescent="0.2">
      <c r="A49" s="42" t="s">
        <v>1847</v>
      </c>
      <c r="B49" s="148" t="s">
        <v>1253</v>
      </c>
      <c r="C49" s="148" t="s">
        <v>1253</v>
      </c>
      <c r="D49" s="148" t="s">
        <v>1253</v>
      </c>
      <c r="E49" s="148" t="s">
        <v>1253</v>
      </c>
      <c r="F49" s="148" t="s">
        <v>1253</v>
      </c>
      <c r="G49" s="148" t="s">
        <v>1253</v>
      </c>
      <c r="H49" s="148">
        <v>4.5</v>
      </c>
    </row>
    <row r="50" spans="1:8" s="42" customFormat="1" ht="13.8" x14ac:dyDescent="0.25">
      <c r="A50" s="26" t="s">
        <v>1058</v>
      </c>
      <c r="B50" s="65">
        <v>15</v>
      </c>
      <c r="C50" s="65" t="s">
        <v>1253</v>
      </c>
      <c r="D50" s="65" t="s">
        <v>1253</v>
      </c>
      <c r="E50" s="65">
        <v>40.4</v>
      </c>
      <c r="F50" s="65">
        <v>34.9</v>
      </c>
      <c r="G50" s="65">
        <v>40.4</v>
      </c>
      <c r="H50" s="65">
        <v>39.799999999999997</v>
      </c>
    </row>
    <row r="51" spans="1:8" s="42" customFormat="1" ht="11.4" x14ac:dyDescent="0.2">
      <c r="A51" s="42" t="s">
        <v>1260</v>
      </c>
      <c r="B51" s="148" t="s">
        <v>1253</v>
      </c>
      <c r="C51" s="148" t="s">
        <v>1253</v>
      </c>
      <c r="D51" s="148" t="s">
        <v>1253</v>
      </c>
      <c r="E51" s="148">
        <v>32.4</v>
      </c>
      <c r="F51" s="148" t="s">
        <v>1253</v>
      </c>
      <c r="G51" s="148">
        <v>25.7</v>
      </c>
      <c r="H51" s="148">
        <v>28.3</v>
      </c>
    </row>
    <row r="52" spans="1:8" s="42" customFormat="1" ht="11.4" x14ac:dyDescent="0.2">
      <c r="A52" s="42" t="s">
        <v>1847</v>
      </c>
      <c r="B52" s="148" t="s">
        <v>1253</v>
      </c>
      <c r="C52" s="148" t="s">
        <v>1253</v>
      </c>
      <c r="D52" s="148" t="s">
        <v>1253</v>
      </c>
      <c r="E52" s="148">
        <v>8</v>
      </c>
      <c r="F52" s="148" t="s">
        <v>1253</v>
      </c>
      <c r="G52" s="148">
        <v>14.6</v>
      </c>
      <c r="H52" s="148">
        <v>11.5</v>
      </c>
    </row>
    <row r="53" spans="1:8" s="42" customFormat="1" ht="13.8" x14ac:dyDescent="0.25">
      <c r="A53" s="26" t="s">
        <v>396</v>
      </c>
      <c r="B53" s="65" t="s">
        <v>1253</v>
      </c>
      <c r="C53" s="65" t="s">
        <v>1253</v>
      </c>
      <c r="D53" s="65">
        <v>28.3</v>
      </c>
      <c r="E53" s="65" t="s">
        <v>1253</v>
      </c>
      <c r="F53" s="65">
        <v>31.5</v>
      </c>
      <c r="G53" s="65">
        <v>18.5</v>
      </c>
      <c r="H53" s="65">
        <v>18.5</v>
      </c>
    </row>
    <row r="54" spans="1:8" s="42" customFormat="1" ht="11.4" x14ac:dyDescent="0.2">
      <c r="A54" s="42" t="s">
        <v>1260</v>
      </c>
      <c r="B54" s="148" t="s">
        <v>1253</v>
      </c>
      <c r="C54" s="148" t="s">
        <v>1253</v>
      </c>
      <c r="D54" s="148">
        <v>19.2</v>
      </c>
      <c r="E54" s="148" t="s">
        <v>1253</v>
      </c>
      <c r="F54" s="148">
        <v>14.9</v>
      </c>
      <c r="G54" s="148">
        <v>9.5</v>
      </c>
      <c r="H54" s="148">
        <v>9.4</v>
      </c>
    </row>
    <row r="55" spans="1:8" s="42" customFormat="1" ht="11.4" x14ac:dyDescent="0.2">
      <c r="A55" s="42" t="s">
        <v>1847</v>
      </c>
      <c r="B55" s="148" t="s">
        <v>1253</v>
      </c>
      <c r="C55" s="148" t="s">
        <v>1253</v>
      </c>
      <c r="D55" s="148">
        <v>9.1</v>
      </c>
      <c r="E55" s="148" t="s">
        <v>1253</v>
      </c>
      <c r="F55" s="148">
        <v>16.600000000000001</v>
      </c>
      <c r="G55" s="148">
        <v>9</v>
      </c>
      <c r="H55" s="148">
        <v>9.1</v>
      </c>
    </row>
    <row r="56" spans="1:8" s="42" customFormat="1" ht="13.8" x14ac:dyDescent="0.25">
      <c r="A56" s="26" t="s">
        <v>283</v>
      </c>
      <c r="B56" s="65" t="s">
        <v>1253</v>
      </c>
      <c r="C56" s="65" t="s">
        <v>1253</v>
      </c>
      <c r="D56" s="65" t="s">
        <v>1253</v>
      </c>
      <c r="E56" s="65" t="s">
        <v>1253</v>
      </c>
      <c r="F56" s="65" t="s">
        <v>1253</v>
      </c>
      <c r="G56" s="65">
        <v>4.0999999999999996</v>
      </c>
      <c r="H56" s="65" t="s">
        <v>1253</v>
      </c>
    </row>
    <row r="57" spans="1:8" s="42" customFormat="1" ht="11.4" x14ac:dyDescent="0.2">
      <c r="A57" s="42" t="s">
        <v>1260</v>
      </c>
      <c r="B57" s="148" t="s">
        <v>1253</v>
      </c>
      <c r="C57" s="148" t="s">
        <v>1253</v>
      </c>
      <c r="D57" s="148" t="s">
        <v>1253</v>
      </c>
      <c r="E57" s="148" t="s">
        <v>1253</v>
      </c>
      <c r="F57" s="148" t="s">
        <v>1253</v>
      </c>
      <c r="G57" s="148" t="s">
        <v>1253</v>
      </c>
      <c r="H57" s="148" t="s">
        <v>1253</v>
      </c>
    </row>
    <row r="58" spans="1:8" s="42" customFormat="1" ht="11.4" x14ac:dyDescent="0.2">
      <c r="A58" s="42" t="s">
        <v>1847</v>
      </c>
      <c r="B58" s="148" t="s">
        <v>1253</v>
      </c>
      <c r="C58" s="148" t="s">
        <v>1253</v>
      </c>
      <c r="D58" s="148" t="s">
        <v>1253</v>
      </c>
      <c r="E58" s="148" t="s">
        <v>1253</v>
      </c>
      <c r="F58" s="148" t="s">
        <v>1253</v>
      </c>
      <c r="G58" s="148" t="s">
        <v>1253</v>
      </c>
      <c r="H58" s="148">
        <v>1.5</v>
      </c>
    </row>
    <row r="59" spans="1:8" s="26" customFormat="1" ht="13.8" x14ac:dyDescent="0.25">
      <c r="A59" s="26" t="s">
        <v>829</v>
      </c>
      <c r="B59" s="65" t="s">
        <v>1253</v>
      </c>
      <c r="C59" s="65">
        <v>13.2</v>
      </c>
      <c r="D59" s="65" t="s">
        <v>1253</v>
      </c>
      <c r="E59" s="65">
        <v>37.299999999999997</v>
      </c>
      <c r="F59" s="65" t="s">
        <v>1253</v>
      </c>
      <c r="G59" s="65">
        <v>30.1</v>
      </c>
      <c r="H59" s="65">
        <v>22.5</v>
      </c>
    </row>
    <row r="60" spans="1:8" s="42" customFormat="1" ht="11.4" x14ac:dyDescent="0.2">
      <c r="A60" s="42" t="s">
        <v>1260</v>
      </c>
      <c r="B60" s="148" t="s">
        <v>1253</v>
      </c>
      <c r="C60" s="148" t="s">
        <v>1253</v>
      </c>
      <c r="D60" s="148" t="s">
        <v>1253</v>
      </c>
      <c r="E60" s="148" t="s">
        <v>1253</v>
      </c>
      <c r="F60" s="148" t="s">
        <v>1253</v>
      </c>
      <c r="G60" s="148">
        <v>23.6</v>
      </c>
      <c r="H60" s="148">
        <v>19.899999999999999</v>
      </c>
    </row>
    <row r="61" spans="1:8" s="42" customFormat="1" ht="11.4" x14ac:dyDescent="0.2">
      <c r="A61" s="42" t="s">
        <v>1847</v>
      </c>
      <c r="B61" s="148" t="s">
        <v>1253</v>
      </c>
      <c r="C61" s="148" t="s">
        <v>1253</v>
      </c>
      <c r="D61" s="148" t="s">
        <v>1253</v>
      </c>
      <c r="E61" s="148" t="s">
        <v>1253</v>
      </c>
      <c r="F61" s="148" t="s">
        <v>1253</v>
      </c>
      <c r="G61" s="148">
        <v>6.5</v>
      </c>
      <c r="H61" s="148">
        <v>2.5</v>
      </c>
    </row>
    <row r="62" spans="1:8" s="26" customFormat="1" ht="13.8" x14ac:dyDescent="0.25">
      <c r="A62" s="26" t="s">
        <v>397</v>
      </c>
      <c r="B62" s="65">
        <v>6.1</v>
      </c>
      <c r="C62" s="65" t="s">
        <v>1253</v>
      </c>
      <c r="D62" s="65">
        <v>7.9</v>
      </c>
      <c r="E62" s="65" t="s">
        <v>1253</v>
      </c>
      <c r="F62" s="65" t="s">
        <v>1253</v>
      </c>
      <c r="G62" s="65" t="s">
        <v>1253</v>
      </c>
      <c r="H62" s="65" t="s">
        <v>863</v>
      </c>
    </row>
    <row r="63" spans="1:8" s="42" customFormat="1" ht="11.4" x14ac:dyDescent="0.2">
      <c r="A63" s="42" t="s">
        <v>1260</v>
      </c>
      <c r="B63" s="550" t="s">
        <v>1253</v>
      </c>
      <c r="C63" s="550" t="s">
        <v>1253</v>
      </c>
      <c r="D63" s="550" t="s">
        <v>1253</v>
      </c>
      <c r="E63" s="550" t="s">
        <v>1253</v>
      </c>
      <c r="F63" s="550" t="s">
        <v>1253</v>
      </c>
      <c r="G63" s="550" t="s">
        <v>1253</v>
      </c>
      <c r="H63" s="550" t="s">
        <v>1253</v>
      </c>
    </row>
    <row r="64" spans="1:8" s="42" customFormat="1" ht="11.4" x14ac:dyDescent="0.2">
      <c r="A64" s="42" t="s">
        <v>1847</v>
      </c>
      <c r="B64" s="550" t="s">
        <v>1253</v>
      </c>
      <c r="C64" s="550" t="s">
        <v>1253</v>
      </c>
      <c r="D64" s="550" t="s">
        <v>1253</v>
      </c>
      <c r="E64" s="550" t="s">
        <v>1253</v>
      </c>
      <c r="F64" s="550" t="s">
        <v>1253</v>
      </c>
      <c r="G64" s="550" t="s">
        <v>1253</v>
      </c>
      <c r="H64" s="550" t="s">
        <v>1253</v>
      </c>
    </row>
    <row r="65" spans="1:10" s="26" customFormat="1" ht="13.8" x14ac:dyDescent="0.25">
      <c r="A65" s="26" t="s">
        <v>515</v>
      </c>
      <c r="B65" s="65">
        <v>117.7</v>
      </c>
      <c r="C65" s="65">
        <v>85.7</v>
      </c>
      <c r="D65" s="65">
        <v>100.7</v>
      </c>
      <c r="E65" s="65">
        <v>104.6</v>
      </c>
      <c r="F65" s="65">
        <v>131.5</v>
      </c>
      <c r="G65" s="65">
        <v>274.39999999999998</v>
      </c>
      <c r="H65" s="65">
        <v>168.8</v>
      </c>
    </row>
    <row r="66" spans="1:10" s="42" customFormat="1" ht="11.4" x14ac:dyDescent="0.2">
      <c r="A66" s="42" t="s">
        <v>1260</v>
      </c>
      <c r="B66" s="148">
        <v>91.5</v>
      </c>
      <c r="C66" s="148">
        <v>71.5</v>
      </c>
      <c r="D66" s="148">
        <v>69.7</v>
      </c>
      <c r="E66" s="148">
        <v>81.5</v>
      </c>
      <c r="F66" s="148">
        <v>111.4</v>
      </c>
      <c r="G66" s="148">
        <v>159.19999999999999</v>
      </c>
      <c r="H66" s="148">
        <v>137.6</v>
      </c>
    </row>
    <row r="67" spans="1:10" s="42" customFormat="1" ht="11.4" x14ac:dyDescent="0.2">
      <c r="A67" s="42" t="s">
        <v>1847</v>
      </c>
      <c r="B67" s="1151">
        <v>26.2</v>
      </c>
      <c r="C67" s="1151">
        <v>14.2</v>
      </c>
      <c r="D67" s="1151">
        <v>30.9</v>
      </c>
      <c r="E67" s="1151">
        <v>23.1</v>
      </c>
      <c r="F67" s="1151">
        <v>20.100000000000001</v>
      </c>
      <c r="G67" s="1151">
        <v>115.2</v>
      </c>
      <c r="H67" s="1151">
        <v>31.3</v>
      </c>
    </row>
    <row r="68" spans="1:10" s="26" customFormat="1" ht="13.8" x14ac:dyDescent="0.25">
      <c r="A68" s="32" t="s">
        <v>1257</v>
      </c>
      <c r="B68" s="687">
        <v>472.7</v>
      </c>
      <c r="C68" s="687">
        <v>540.9</v>
      </c>
      <c r="D68" s="687">
        <v>663</v>
      </c>
      <c r="E68" s="687">
        <v>730.2</v>
      </c>
      <c r="F68" s="687">
        <v>726.8</v>
      </c>
      <c r="G68" s="687">
        <v>795.2</v>
      </c>
      <c r="H68" s="687">
        <v>708.2</v>
      </c>
      <c r="J68" s="115"/>
    </row>
    <row r="69" spans="1:10" s="42" customFormat="1" ht="11.4" x14ac:dyDescent="0.2">
      <c r="A69" s="42" t="s">
        <v>1260</v>
      </c>
      <c r="B69" s="143">
        <v>221.5</v>
      </c>
      <c r="C69" s="143">
        <v>277.89999999999998</v>
      </c>
      <c r="D69" s="143">
        <v>342.4</v>
      </c>
      <c r="E69" s="143">
        <v>385.9</v>
      </c>
      <c r="F69" s="143">
        <v>396.8</v>
      </c>
      <c r="G69" s="143">
        <v>439.9</v>
      </c>
      <c r="H69" s="143">
        <v>428.2</v>
      </c>
    </row>
    <row r="70" spans="1:10" s="42" customFormat="1" ht="11.4" x14ac:dyDescent="0.2">
      <c r="A70" s="42" t="s">
        <v>1847</v>
      </c>
      <c r="B70" s="551">
        <v>251.2</v>
      </c>
      <c r="C70" s="551">
        <v>263</v>
      </c>
      <c r="D70" s="551">
        <v>320.5</v>
      </c>
      <c r="E70" s="551">
        <v>344.3</v>
      </c>
      <c r="F70" s="551">
        <v>330.1</v>
      </c>
      <c r="G70" s="551">
        <v>355.3</v>
      </c>
      <c r="H70" s="551">
        <v>280</v>
      </c>
    </row>
    <row r="71" spans="1:10" s="32" customFormat="1" ht="13.8" x14ac:dyDescent="0.25">
      <c r="A71" s="32" t="s">
        <v>471</v>
      </c>
      <c r="B71" s="687">
        <v>233.9</v>
      </c>
      <c r="C71" s="687">
        <v>194.9</v>
      </c>
      <c r="D71" s="687">
        <v>218.8</v>
      </c>
      <c r="E71" s="687">
        <v>274.8</v>
      </c>
      <c r="F71" s="687">
        <v>257.39999999999998</v>
      </c>
      <c r="G71" s="687" t="s">
        <v>1684</v>
      </c>
      <c r="H71" s="687" t="s">
        <v>1684</v>
      </c>
    </row>
    <row r="72" spans="1:10" s="42" customFormat="1" ht="12" customHeight="1" x14ac:dyDescent="0.2">
      <c r="A72" s="42" t="s">
        <v>1260</v>
      </c>
      <c r="B72" s="143">
        <v>92.4</v>
      </c>
      <c r="C72" s="143">
        <v>62.8</v>
      </c>
      <c r="D72" s="143">
        <v>85.4</v>
      </c>
      <c r="E72" s="143">
        <v>120.9</v>
      </c>
      <c r="F72" s="143">
        <v>119.4</v>
      </c>
      <c r="G72" s="143" t="s">
        <v>1684</v>
      </c>
      <c r="H72" s="143" t="s">
        <v>1684</v>
      </c>
    </row>
    <row r="73" spans="1:10" s="42" customFormat="1" ht="12" customHeight="1" x14ac:dyDescent="0.2">
      <c r="A73" s="42" t="s">
        <v>1847</v>
      </c>
      <c r="B73" s="551">
        <v>141.4</v>
      </c>
      <c r="C73" s="551">
        <v>132.1</v>
      </c>
      <c r="D73" s="551">
        <v>133.30000000000001</v>
      </c>
      <c r="E73" s="551">
        <v>153.80000000000001</v>
      </c>
      <c r="F73" s="551">
        <v>138</v>
      </c>
      <c r="G73" s="551" t="s">
        <v>1684</v>
      </c>
      <c r="H73" s="551" t="s">
        <v>1684</v>
      </c>
    </row>
    <row r="74" spans="1:10" s="32" customFormat="1" ht="13.8" x14ac:dyDescent="0.25">
      <c r="A74" s="32" t="s">
        <v>1258</v>
      </c>
      <c r="B74" s="687">
        <f t="shared" ref="B74:F76" si="0">B68+B71</f>
        <v>706.6</v>
      </c>
      <c r="C74" s="687">
        <f t="shared" si="0"/>
        <v>735.8</v>
      </c>
      <c r="D74" s="687">
        <f t="shared" si="0"/>
        <v>881.8</v>
      </c>
      <c r="E74" s="687">
        <f t="shared" si="0"/>
        <v>1005</v>
      </c>
      <c r="F74" s="687">
        <f t="shared" si="0"/>
        <v>984.19999999999993</v>
      </c>
      <c r="G74" s="687" t="s">
        <v>1684</v>
      </c>
      <c r="H74" s="687" t="s">
        <v>1684</v>
      </c>
    </row>
    <row r="75" spans="1:10" s="42" customFormat="1" ht="12" customHeight="1" x14ac:dyDescent="0.2">
      <c r="A75" s="42" t="s">
        <v>1260</v>
      </c>
      <c r="B75" s="143">
        <f t="shared" si="0"/>
        <v>313.89999999999998</v>
      </c>
      <c r="C75" s="143">
        <f t="shared" si="0"/>
        <v>340.7</v>
      </c>
      <c r="D75" s="143">
        <f t="shared" si="0"/>
        <v>427.79999999999995</v>
      </c>
      <c r="E75" s="143">
        <f t="shared" si="0"/>
        <v>506.79999999999995</v>
      </c>
      <c r="F75" s="143">
        <f t="shared" si="0"/>
        <v>516.20000000000005</v>
      </c>
      <c r="G75" s="143" t="s">
        <v>1684</v>
      </c>
      <c r="H75" s="143" t="s">
        <v>1684</v>
      </c>
    </row>
    <row r="76" spans="1:10" s="42" customFormat="1" ht="12" customHeight="1" thickBot="1" x14ac:dyDescent="0.25">
      <c r="A76" s="42" t="s">
        <v>1847</v>
      </c>
      <c r="B76" s="552">
        <f t="shared" si="0"/>
        <v>392.6</v>
      </c>
      <c r="C76" s="552">
        <f t="shared" si="0"/>
        <v>395.1</v>
      </c>
      <c r="D76" s="552">
        <f t="shared" si="0"/>
        <v>453.8</v>
      </c>
      <c r="E76" s="552">
        <f t="shared" si="0"/>
        <v>498.1</v>
      </c>
      <c r="F76" s="552">
        <f t="shared" si="0"/>
        <v>468.1</v>
      </c>
      <c r="G76" s="551" t="s">
        <v>1684</v>
      </c>
      <c r="H76" s="551" t="s">
        <v>1684</v>
      </c>
    </row>
    <row r="77" spans="1:10" ht="12.75" customHeight="1" thickTop="1" x14ac:dyDescent="0.25">
      <c r="B77" s="1149"/>
      <c r="C77" s="1149"/>
      <c r="D77" s="1149"/>
      <c r="E77" s="1150"/>
      <c r="F77" s="1150"/>
      <c r="G77" s="1150"/>
      <c r="H77" s="1150"/>
    </row>
    <row r="78" spans="1:10" ht="12.75" customHeight="1" x14ac:dyDescent="0.25">
      <c r="A78" s="1455" t="s">
        <v>2512</v>
      </c>
      <c r="B78" s="1455"/>
      <c r="C78" s="1455"/>
      <c r="D78" s="1455"/>
      <c r="E78" s="1455"/>
      <c r="F78" s="1455"/>
      <c r="G78" s="1455"/>
      <c r="H78" s="1455"/>
    </row>
    <row r="79" spans="1:10" ht="13.8" x14ac:dyDescent="0.25">
      <c r="A79" s="1455" t="s">
        <v>1190</v>
      </c>
      <c r="B79" s="1455"/>
      <c r="C79" s="1455"/>
      <c r="D79" s="1455"/>
      <c r="E79" s="1455"/>
      <c r="F79" s="1455"/>
      <c r="G79" s="1455"/>
      <c r="H79" s="1455"/>
    </row>
    <row r="80" spans="1:10" x14ac:dyDescent="0.25">
      <c r="A80" s="1507" t="s">
        <v>1848</v>
      </c>
      <c r="B80" s="1508"/>
      <c r="C80" s="1508"/>
      <c r="D80" s="1508"/>
      <c r="E80" s="1508"/>
      <c r="F80" s="1508"/>
      <c r="G80" s="1508"/>
      <c r="H80" s="1508"/>
    </row>
    <row r="81" spans="1:8" x14ac:dyDescent="0.25">
      <c r="A81" s="1508" t="s">
        <v>1191</v>
      </c>
      <c r="B81" s="1508"/>
      <c r="C81" s="1508"/>
      <c r="D81" s="1508"/>
      <c r="E81" s="1508"/>
      <c r="F81" s="1508"/>
      <c r="G81" s="1508"/>
      <c r="H81" s="1508"/>
    </row>
    <row r="82" spans="1:8" s="159" customFormat="1" ht="13.8" x14ac:dyDescent="0.25"/>
    <row r="83" spans="1:8" ht="28.5" customHeight="1" x14ac:dyDescent="0.25">
      <c r="A83" s="1473" t="s">
        <v>2228</v>
      </c>
      <c r="B83" s="1473"/>
      <c r="C83" s="1473"/>
      <c r="D83" s="1473"/>
      <c r="E83" s="1473"/>
      <c r="F83" s="1473"/>
      <c r="G83" s="1473"/>
      <c r="H83" s="1473"/>
    </row>
    <row r="84" spans="1:8" ht="13.8" x14ac:dyDescent="0.25">
      <c r="A84" s="527"/>
    </row>
    <row r="86" spans="1:8" x14ac:dyDescent="0.25">
      <c r="B86" s="225"/>
      <c r="C86" s="225"/>
      <c r="D86" s="225"/>
      <c r="E86" s="225"/>
      <c r="F86" s="225"/>
      <c r="G86" s="225"/>
      <c r="H86" s="225"/>
    </row>
  </sheetData>
  <customSheetViews>
    <customSheetView guid="{9014CDA8-C3FC-41E6-A045-DAEFC55B82B1}" showPageBreaks="1" fitToPage="1" printArea="1">
      <selection activeCell="J4" sqref="J4"/>
      <pageMargins left="0.75" right="0.75" top="1" bottom="1" header="0.5" footer="0.5"/>
      <printOptions horizontalCentered="1"/>
      <pageSetup scale="71" firstPageNumber="33" orientation="portrait" verticalDpi="300" r:id="rId1"/>
      <headerFooter alignWithMargins="0">
        <oddFooter>&amp;C&amp;P</oddFooter>
      </headerFooter>
    </customSheetView>
    <customSheetView guid="{F67F5823-51D5-4D47-B100-5B47C1E6BCB9}" showPageBreaks="1" fitToPage="1" printArea="1" topLeftCell="A19">
      <selection activeCell="E50" sqref="E50"/>
      <pageMargins left="0.75" right="0.75" top="1" bottom="1" header="0.5" footer="0.5"/>
      <printOptions horizontalCentered="1"/>
      <pageSetup scale="71" firstPageNumber="33" orientation="portrait" verticalDpi="300" r:id="rId2"/>
      <headerFooter alignWithMargins="0">
        <oddFooter>&amp;C&amp;P</oddFooter>
      </headerFooter>
    </customSheetView>
  </customSheetViews>
  <mergeCells count="9">
    <mergeCell ref="A1:H1"/>
    <mergeCell ref="A3:H3"/>
    <mergeCell ref="A4:H4"/>
    <mergeCell ref="A5:H5"/>
    <mergeCell ref="A83:H83"/>
    <mergeCell ref="A79:H79"/>
    <mergeCell ref="A80:H80"/>
    <mergeCell ref="A81:H81"/>
    <mergeCell ref="A78:H78"/>
  </mergeCells>
  <phoneticPr fontId="0" type="noConversion"/>
  <hyperlinks>
    <hyperlink ref="A83:H83" r:id="rId3" display="Source: Statistics Canada. Table 34-10-0035-01 Capital and repair expenditures, non-residential tangible assets, by industry and geography" xr:uid="{00000000-0004-0000-3000-000000000000}"/>
  </hyperlinks>
  <printOptions horizontalCentered="1"/>
  <pageMargins left="0.74803149606299202" right="0.74803149606299202" top="0.98425196850393704" bottom="0.98425196850393704" header="0.511811023622047" footer="0.511811023622047"/>
  <pageSetup scale="65" firstPageNumber="27" orientation="portrait" useFirstPageNumber="1" r:id="rId4"/>
  <headerFooter alignWithMargins="0"/>
  <legacyDrawingHF r:id="rId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18">
    <tabColor indexed="46"/>
    <pageSetUpPr fitToPage="1"/>
  </sheetPr>
  <dimension ref="A1:P80"/>
  <sheetViews>
    <sheetView zoomScaleNormal="100" workbookViewId="0">
      <selection sqref="A1:J1"/>
    </sheetView>
  </sheetViews>
  <sheetFormatPr defaultRowHeight="13.2" x14ac:dyDescent="0.25"/>
  <cols>
    <col min="1" max="1" width="9.33203125" style="1" customWidth="1"/>
    <col min="2" max="2" width="17.33203125" customWidth="1"/>
    <col min="3" max="3" width="12.5546875" bestFit="1" customWidth="1"/>
    <col min="4" max="4" width="11.88671875" bestFit="1" customWidth="1"/>
    <col min="5" max="5" width="1.6640625" customWidth="1"/>
    <col min="6" max="6" width="15.6640625" bestFit="1" customWidth="1"/>
    <col min="7" max="7" width="12.5546875" bestFit="1" customWidth="1"/>
    <col min="8" max="8" width="11.88671875" bestFit="1" customWidth="1"/>
    <col min="9" max="9" width="1.6640625" customWidth="1"/>
    <col min="10" max="10" width="19.88671875" bestFit="1" customWidth="1"/>
  </cols>
  <sheetData>
    <row r="1" spans="1:10" ht="18" customHeight="1" x14ac:dyDescent="0.3">
      <c r="A1" s="1451" t="s">
        <v>304</v>
      </c>
      <c r="B1" s="1451"/>
      <c r="C1" s="1451"/>
      <c r="D1" s="1451"/>
      <c r="E1" s="1451"/>
      <c r="F1" s="1451"/>
      <c r="G1" s="1451"/>
      <c r="H1" s="1451"/>
      <c r="I1" s="1451"/>
      <c r="J1" s="1451"/>
    </row>
    <row r="2" spans="1:10" ht="18" customHeight="1" x14ac:dyDescent="0.3">
      <c r="A2" s="15"/>
      <c r="B2" s="48"/>
      <c r="C2" s="48"/>
      <c r="D2" s="48"/>
      <c r="E2" s="48"/>
      <c r="F2" s="2"/>
      <c r="G2" s="2"/>
      <c r="H2" s="2"/>
    </row>
    <row r="3" spans="1:10" ht="19.2" x14ac:dyDescent="0.3">
      <c r="A3" s="1452" t="s">
        <v>2514</v>
      </c>
      <c r="B3" s="1452"/>
      <c r="C3" s="1452"/>
      <c r="D3" s="1452"/>
      <c r="E3" s="1452"/>
      <c r="F3" s="1452"/>
      <c r="G3" s="1452"/>
      <c r="H3" s="1452"/>
      <c r="I3" s="1452"/>
      <c r="J3" s="1452"/>
    </row>
    <row r="4" spans="1:10" ht="17.399999999999999" x14ac:dyDescent="0.3">
      <c r="A4" s="1452" t="s">
        <v>440</v>
      </c>
      <c r="B4" s="1452"/>
      <c r="C4" s="1452"/>
      <c r="D4" s="1452"/>
      <c r="E4" s="1452"/>
      <c r="F4" s="1452"/>
      <c r="G4" s="1452"/>
      <c r="H4" s="1452"/>
      <c r="I4" s="1452"/>
      <c r="J4" s="1452"/>
    </row>
    <row r="5" spans="1:10" ht="17.399999999999999" x14ac:dyDescent="0.3">
      <c r="A5" s="1452" t="s">
        <v>250</v>
      </c>
      <c r="B5" s="1452"/>
      <c r="C5" s="1452"/>
      <c r="D5" s="1452"/>
      <c r="E5" s="1452"/>
      <c r="F5" s="1452"/>
      <c r="G5" s="1452"/>
      <c r="H5" s="1452"/>
      <c r="I5" s="1452"/>
      <c r="J5" s="1452"/>
    </row>
    <row r="6" spans="1:10" ht="12.75" customHeight="1" x14ac:dyDescent="0.3">
      <c r="A6" s="15"/>
      <c r="B6" s="15"/>
      <c r="C6" s="15"/>
      <c r="D6" s="15"/>
      <c r="E6" s="15"/>
      <c r="F6" s="15"/>
      <c r="G6" s="15"/>
      <c r="H6" s="15"/>
      <c r="I6" s="15"/>
      <c r="J6" s="15"/>
    </row>
    <row r="7" spans="1:10" ht="12" customHeight="1" x14ac:dyDescent="0.3">
      <c r="A7" s="15"/>
      <c r="B7" s="15"/>
      <c r="C7" s="15"/>
      <c r="D7" s="15"/>
      <c r="E7" s="15"/>
      <c r="F7" s="15"/>
      <c r="G7" s="15"/>
      <c r="H7" s="15"/>
    </row>
    <row r="8" spans="1:10" ht="15.6" x14ac:dyDescent="0.3">
      <c r="B8" s="1459" t="s">
        <v>1368</v>
      </c>
      <c r="C8" s="1459"/>
      <c r="D8" s="1459"/>
      <c r="E8" s="16"/>
      <c r="F8" s="1459" t="s">
        <v>521</v>
      </c>
      <c r="G8" s="1459"/>
      <c r="H8" s="1459"/>
      <c r="J8" s="16" t="s">
        <v>1165</v>
      </c>
    </row>
    <row r="9" spans="1:10" ht="15.6" x14ac:dyDescent="0.3">
      <c r="A9" s="16" t="s">
        <v>1272</v>
      </c>
      <c r="B9" s="28" t="s">
        <v>764</v>
      </c>
      <c r="C9" s="28" t="s">
        <v>1365</v>
      </c>
      <c r="D9" s="28" t="s">
        <v>1367</v>
      </c>
      <c r="E9" s="28"/>
      <c r="F9" s="28" t="s">
        <v>764</v>
      </c>
      <c r="G9" s="28" t="s">
        <v>1365</v>
      </c>
      <c r="H9" s="28" t="s">
        <v>1367</v>
      </c>
      <c r="J9" s="28" t="s">
        <v>1382</v>
      </c>
    </row>
    <row r="10" spans="1:10" ht="4.5" customHeight="1" thickBot="1" x14ac:dyDescent="0.35">
      <c r="A10" s="22"/>
      <c r="B10" s="85"/>
      <c r="C10" s="85"/>
      <c r="D10" s="85"/>
      <c r="E10" s="50"/>
      <c r="F10" s="85"/>
      <c r="G10" s="85"/>
      <c r="H10" s="85"/>
      <c r="I10" s="50"/>
      <c r="J10" s="85"/>
    </row>
    <row r="11" spans="1:10" ht="4.5" customHeight="1" x14ac:dyDescent="0.25"/>
    <row r="12" spans="1:10" s="159" customFormat="1" ht="13.8" x14ac:dyDescent="0.25">
      <c r="A12" s="1346">
        <v>2012</v>
      </c>
      <c r="B12" s="181">
        <v>199.8</v>
      </c>
      <c r="C12" s="181">
        <v>40.1</v>
      </c>
      <c r="D12" s="181">
        <v>239.9</v>
      </c>
      <c r="E12" s="173"/>
      <c r="F12" s="181">
        <v>50.8</v>
      </c>
      <c r="G12" s="181">
        <v>16.3</v>
      </c>
      <c r="H12" s="181">
        <v>67.099999999999994</v>
      </c>
      <c r="I12" s="181"/>
      <c r="J12" s="181">
        <f t="shared" ref="J12:J19" si="0">D12+H12</f>
        <v>307</v>
      </c>
    </row>
    <row r="13" spans="1:10" s="159" customFormat="1" ht="13.8" x14ac:dyDescent="0.25">
      <c r="A13" s="1346">
        <v>2013</v>
      </c>
      <c r="B13" s="181">
        <v>206.8</v>
      </c>
      <c r="C13" s="181">
        <v>32.1</v>
      </c>
      <c r="D13" s="181">
        <v>238.9</v>
      </c>
      <c r="E13" s="173"/>
      <c r="F13" s="181">
        <v>34.1</v>
      </c>
      <c r="G13" s="181">
        <v>17.600000000000001</v>
      </c>
      <c r="H13" s="181">
        <v>51.8</v>
      </c>
      <c r="I13" s="181"/>
      <c r="J13" s="181">
        <f t="shared" si="0"/>
        <v>290.7</v>
      </c>
    </row>
    <row r="14" spans="1:10" s="159" customFormat="1" ht="13.8" x14ac:dyDescent="0.25">
      <c r="A14" s="1346">
        <v>2014</v>
      </c>
      <c r="B14" s="181">
        <v>140.9</v>
      </c>
      <c r="C14" s="181">
        <v>29.3</v>
      </c>
      <c r="D14" s="181">
        <v>170.2</v>
      </c>
      <c r="E14" s="173"/>
      <c r="F14" s="181">
        <v>49.3</v>
      </c>
      <c r="G14" s="181">
        <v>18.600000000000001</v>
      </c>
      <c r="H14" s="181">
        <v>67.900000000000006</v>
      </c>
      <c r="I14" s="181"/>
      <c r="J14" s="181">
        <f t="shared" si="0"/>
        <v>238.1</v>
      </c>
    </row>
    <row r="15" spans="1:10" s="159" customFormat="1" ht="13.8" x14ac:dyDescent="0.25">
      <c r="A15" s="1346">
        <v>2015</v>
      </c>
      <c r="B15" s="181">
        <v>122.4</v>
      </c>
      <c r="C15" s="181">
        <v>39.5</v>
      </c>
      <c r="D15" s="181">
        <v>161.9</v>
      </c>
      <c r="E15" s="173"/>
      <c r="F15" s="181">
        <v>46</v>
      </c>
      <c r="G15" s="181">
        <v>21.3</v>
      </c>
      <c r="H15" s="181">
        <v>67.3</v>
      </c>
      <c r="I15" s="181"/>
      <c r="J15" s="181">
        <f t="shared" si="0"/>
        <v>229.2</v>
      </c>
    </row>
    <row r="16" spans="1:10" ht="14.25" customHeight="1" x14ac:dyDescent="0.25">
      <c r="A16" s="1346">
        <v>2016</v>
      </c>
      <c r="B16" s="181">
        <v>168</v>
      </c>
      <c r="C16" s="181">
        <v>37.700000000000003</v>
      </c>
      <c r="D16" s="181">
        <v>205.7</v>
      </c>
      <c r="E16" s="173"/>
      <c r="F16" s="181">
        <v>33.9</v>
      </c>
      <c r="G16" s="181">
        <v>27.4</v>
      </c>
      <c r="H16" s="181">
        <v>61.3</v>
      </c>
      <c r="I16" s="181"/>
      <c r="J16" s="181">
        <f t="shared" si="0"/>
        <v>267</v>
      </c>
    </row>
    <row r="17" spans="1:10" ht="14.25" customHeight="1" x14ac:dyDescent="0.25">
      <c r="A17" s="1346">
        <v>2017</v>
      </c>
      <c r="B17" s="181">
        <v>167.5</v>
      </c>
      <c r="C17" s="181">
        <v>52.7</v>
      </c>
      <c r="D17" s="181">
        <v>220.1</v>
      </c>
      <c r="E17" s="173"/>
      <c r="F17" s="181">
        <v>34.5</v>
      </c>
      <c r="G17" s="181">
        <v>19.3</v>
      </c>
      <c r="H17" s="181">
        <v>53.8</v>
      </c>
      <c r="I17" s="181"/>
      <c r="J17" s="181">
        <f t="shared" si="0"/>
        <v>273.89999999999998</v>
      </c>
    </row>
    <row r="18" spans="1:10" ht="14.25" customHeight="1" x14ac:dyDescent="0.25">
      <c r="A18" s="1346">
        <v>2018</v>
      </c>
      <c r="B18" s="181">
        <v>158.80000000000001</v>
      </c>
      <c r="C18" s="181">
        <v>61.9</v>
      </c>
      <c r="D18" s="181">
        <v>220.7</v>
      </c>
      <c r="E18" s="173"/>
      <c r="F18" s="181">
        <v>52.1</v>
      </c>
      <c r="G18" s="181">
        <v>26.3</v>
      </c>
      <c r="H18" s="181">
        <v>78.400000000000006</v>
      </c>
      <c r="I18" s="181"/>
      <c r="J18" s="181">
        <f t="shared" si="0"/>
        <v>299.10000000000002</v>
      </c>
    </row>
    <row r="19" spans="1:10" ht="14.25" customHeight="1" x14ac:dyDescent="0.25">
      <c r="A19" s="1346" t="s">
        <v>2517</v>
      </c>
      <c r="B19" s="181">
        <v>186.9</v>
      </c>
      <c r="C19" s="181">
        <v>41.5</v>
      </c>
      <c r="D19" s="181">
        <v>228.4</v>
      </c>
      <c r="E19" s="173"/>
      <c r="F19" s="181">
        <v>54.1</v>
      </c>
      <c r="G19" s="181">
        <v>23.3</v>
      </c>
      <c r="H19" s="181">
        <v>77.5</v>
      </c>
      <c r="I19" s="181"/>
      <c r="J19" s="181">
        <f t="shared" si="0"/>
        <v>305.89999999999998</v>
      </c>
    </row>
    <row r="20" spans="1:10" ht="14.25" customHeight="1" x14ac:dyDescent="0.25">
      <c r="A20" s="1346" t="s">
        <v>2516</v>
      </c>
      <c r="B20" s="181">
        <v>236.2</v>
      </c>
      <c r="C20" s="181">
        <v>138.6</v>
      </c>
      <c r="D20" s="181">
        <v>374.7</v>
      </c>
      <c r="E20" s="173"/>
      <c r="F20" s="181" t="s">
        <v>1684</v>
      </c>
      <c r="G20" s="181" t="s">
        <v>1684</v>
      </c>
      <c r="H20" s="181" t="s">
        <v>1684</v>
      </c>
      <c r="I20" s="181"/>
      <c r="J20" s="181" t="s">
        <v>1684</v>
      </c>
    </row>
    <row r="21" spans="1:10" ht="14.25" customHeight="1" x14ac:dyDescent="0.25">
      <c r="A21" s="1267" t="s">
        <v>2515</v>
      </c>
      <c r="B21" s="181">
        <v>275.7</v>
      </c>
      <c r="C21" s="181">
        <v>52.3</v>
      </c>
      <c r="D21" s="181">
        <v>328</v>
      </c>
      <c r="E21" s="173"/>
      <c r="F21" s="181" t="s">
        <v>1684</v>
      </c>
      <c r="G21" s="181" t="s">
        <v>1684</v>
      </c>
      <c r="H21" s="181" t="s">
        <v>1684</v>
      </c>
      <c r="I21" s="181"/>
      <c r="J21" s="181" t="s">
        <v>1684</v>
      </c>
    </row>
    <row r="22" spans="1:10" ht="14.25" customHeight="1" x14ac:dyDescent="0.25">
      <c r="D22" s="118"/>
    </row>
    <row r="23" spans="1:10" ht="14.25" customHeight="1" x14ac:dyDescent="0.25"/>
    <row r="24" spans="1:10" ht="19.2" x14ac:dyDescent="0.3">
      <c r="A24" s="1452" t="s">
        <v>2513</v>
      </c>
      <c r="B24" s="1511"/>
      <c r="C24" s="1511"/>
      <c r="D24" s="1511"/>
      <c r="E24" s="1511"/>
      <c r="F24" s="1511"/>
      <c r="G24" s="1511"/>
      <c r="H24" s="1511"/>
      <c r="I24" s="1511"/>
      <c r="J24" s="1511"/>
    </row>
    <row r="25" spans="1:10" ht="17.399999999999999" x14ac:dyDescent="0.3">
      <c r="A25" s="1511" t="s">
        <v>440</v>
      </c>
      <c r="B25" s="1511"/>
      <c r="C25" s="1511"/>
      <c r="D25" s="1511"/>
      <c r="E25" s="1511"/>
      <c r="F25" s="1511"/>
      <c r="G25" s="1511"/>
      <c r="H25" s="1511"/>
      <c r="I25" s="1511"/>
      <c r="J25" s="1511"/>
    </row>
    <row r="26" spans="1:10" ht="17.399999999999999" x14ac:dyDescent="0.3">
      <c r="A26" s="1511" t="s">
        <v>250</v>
      </c>
      <c r="B26" s="1511"/>
      <c r="C26" s="1511"/>
      <c r="D26" s="1511"/>
      <c r="E26" s="1511"/>
      <c r="F26" s="1511"/>
      <c r="G26" s="1511"/>
      <c r="H26" s="1511"/>
      <c r="I26" s="1511"/>
      <c r="J26" s="1511"/>
    </row>
    <row r="27" spans="1:10" ht="12.75" customHeight="1" x14ac:dyDescent="0.3">
      <c r="A27" s="483"/>
      <c r="B27" s="483"/>
      <c r="C27" s="483"/>
      <c r="D27" s="483"/>
      <c r="E27" s="483"/>
      <c r="F27" s="483"/>
      <c r="G27" s="483"/>
      <c r="H27" s="483"/>
      <c r="I27" s="483"/>
      <c r="J27" s="483"/>
    </row>
    <row r="28" spans="1:10" ht="12.75" customHeight="1" x14ac:dyDescent="0.3">
      <c r="A28" s="483"/>
      <c r="B28" s="483"/>
      <c r="C28" s="483"/>
      <c r="D28" s="483"/>
      <c r="E28" s="483"/>
      <c r="F28" s="483"/>
      <c r="G28" s="483"/>
      <c r="H28" s="483"/>
      <c r="I28" s="489"/>
      <c r="J28" s="489"/>
    </row>
    <row r="29" spans="1:10" ht="15.6" x14ac:dyDescent="0.3">
      <c r="A29" s="490"/>
      <c r="B29" s="1489" t="s">
        <v>1368</v>
      </c>
      <c r="C29" s="1489"/>
      <c r="D29" s="1489"/>
      <c r="E29" s="255"/>
      <c r="F29" s="1489" t="s">
        <v>521</v>
      </c>
      <c r="G29" s="1489"/>
      <c r="H29" s="1489"/>
      <c r="I29" s="491"/>
      <c r="J29" s="255" t="s">
        <v>1165</v>
      </c>
    </row>
    <row r="30" spans="1:10" ht="15.6" x14ac:dyDescent="0.3">
      <c r="A30" s="255" t="s">
        <v>1272</v>
      </c>
      <c r="B30" s="492" t="s">
        <v>764</v>
      </c>
      <c r="C30" s="492" t="s">
        <v>1365</v>
      </c>
      <c r="D30" s="492" t="s">
        <v>1367</v>
      </c>
      <c r="E30" s="492"/>
      <c r="F30" s="492" t="s">
        <v>764</v>
      </c>
      <c r="G30" s="492" t="s">
        <v>1365</v>
      </c>
      <c r="H30" s="492" t="s">
        <v>1367</v>
      </c>
      <c r="I30" s="491"/>
      <c r="J30" s="492" t="s">
        <v>1382</v>
      </c>
    </row>
    <row r="31" spans="1:10" ht="4.5" customHeight="1" thickBot="1" x14ac:dyDescent="0.35">
      <c r="A31" s="413"/>
      <c r="B31" s="493"/>
      <c r="C31" s="493"/>
      <c r="D31" s="493"/>
      <c r="E31" s="494"/>
      <c r="F31" s="493"/>
      <c r="G31" s="493"/>
      <c r="H31" s="493"/>
      <c r="I31" s="494"/>
      <c r="J31" s="493"/>
    </row>
    <row r="32" spans="1:10" ht="4.5" customHeight="1" x14ac:dyDescent="0.25">
      <c r="A32" s="408"/>
      <c r="B32" s="491"/>
      <c r="C32" s="491"/>
      <c r="D32" s="491"/>
      <c r="E32" s="491"/>
      <c r="F32" s="491"/>
      <c r="G32" s="491"/>
      <c r="H32" s="491"/>
      <c r="I32" s="491"/>
      <c r="J32" s="491"/>
    </row>
    <row r="33" spans="1:12" ht="14.25" customHeight="1" x14ac:dyDescent="0.25">
      <c r="A33" s="1346">
        <v>2012</v>
      </c>
      <c r="B33" s="181">
        <v>100.5</v>
      </c>
      <c r="C33" s="181">
        <v>189.8</v>
      </c>
      <c r="D33" s="181">
        <v>290.3</v>
      </c>
      <c r="E33" s="173"/>
      <c r="F33" s="181">
        <v>29.2</v>
      </c>
      <c r="G33" s="181">
        <v>90.7</v>
      </c>
      <c r="H33" s="181">
        <v>119.9</v>
      </c>
      <c r="I33" s="181"/>
      <c r="J33" s="181">
        <f t="shared" ref="J33:J39" si="1">D33+H33</f>
        <v>410.20000000000005</v>
      </c>
    </row>
    <row r="34" spans="1:12" ht="14.25" customHeight="1" x14ac:dyDescent="0.25">
      <c r="A34" s="1346">
        <v>2013</v>
      </c>
      <c r="B34" s="181">
        <v>123.1</v>
      </c>
      <c r="C34" s="181">
        <v>206.5</v>
      </c>
      <c r="D34" s="181">
        <v>329.7</v>
      </c>
      <c r="E34" s="173"/>
      <c r="F34" s="181">
        <v>34.1</v>
      </c>
      <c r="G34" s="181">
        <v>107.4</v>
      </c>
      <c r="H34" s="181">
        <v>141.5</v>
      </c>
      <c r="I34" s="181"/>
      <c r="J34" s="181">
        <f t="shared" si="1"/>
        <v>471.2</v>
      </c>
    </row>
    <row r="35" spans="1:12" ht="14.25" customHeight="1" x14ac:dyDescent="0.25">
      <c r="A35" s="1346">
        <v>2014</v>
      </c>
      <c r="B35" s="181">
        <v>120.1</v>
      </c>
      <c r="C35" s="181">
        <v>217.2</v>
      </c>
      <c r="D35" s="181">
        <v>337.2</v>
      </c>
      <c r="E35" s="173"/>
      <c r="F35" s="181">
        <v>33.200000000000003</v>
      </c>
      <c r="G35" s="181">
        <v>132.19999999999999</v>
      </c>
      <c r="H35" s="181">
        <v>165.4</v>
      </c>
      <c r="I35" s="181"/>
      <c r="J35" s="181">
        <f t="shared" si="1"/>
        <v>502.6</v>
      </c>
    </row>
    <row r="36" spans="1:12" ht="14.25" customHeight="1" x14ac:dyDescent="0.25">
      <c r="A36" s="1346">
        <v>2015</v>
      </c>
      <c r="B36" s="181">
        <v>99.2</v>
      </c>
      <c r="C36" s="181">
        <v>211.7</v>
      </c>
      <c r="D36" s="181">
        <v>310.8</v>
      </c>
      <c r="E36" s="173"/>
      <c r="F36" s="181">
        <v>46.4</v>
      </c>
      <c r="G36" s="181">
        <v>120.1</v>
      </c>
      <c r="H36" s="181">
        <v>166.5</v>
      </c>
      <c r="I36" s="181"/>
      <c r="J36" s="181">
        <f t="shared" si="1"/>
        <v>477.3</v>
      </c>
    </row>
    <row r="37" spans="1:12" ht="14.25" customHeight="1" x14ac:dyDescent="0.25">
      <c r="A37" s="1346">
        <v>2016</v>
      </c>
      <c r="B37" s="181">
        <v>109.9</v>
      </c>
      <c r="C37" s="181">
        <v>225.3</v>
      </c>
      <c r="D37" s="181">
        <v>335.2</v>
      </c>
      <c r="E37" s="173"/>
      <c r="F37" s="181">
        <v>29</v>
      </c>
      <c r="G37" s="181">
        <v>104.7</v>
      </c>
      <c r="H37" s="181">
        <v>133.69999999999999</v>
      </c>
      <c r="I37" s="181"/>
      <c r="J37" s="181">
        <f t="shared" si="1"/>
        <v>468.9</v>
      </c>
    </row>
    <row r="38" spans="1:12" ht="14.25" customHeight="1" x14ac:dyDescent="0.25">
      <c r="A38" s="1346">
        <v>2017</v>
      </c>
      <c r="B38" s="181">
        <v>175</v>
      </c>
      <c r="C38" s="181">
        <v>267.8</v>
      </c>
      <c r="D38" s="181">
        <v>442.8</v>
      </c>
      <c r="E38" s="173"/>
      <c r="F38" s="181">
        <v>50.9</v>
      </c>
      <c r="G38" s="181">
        <v>114.1</v>
      </c>
      <c r="H38" s="181">
        <v>165</v>
      </c>
      <c r="I38" s="181"/>
      <c r="J38" s="181">
        <f t="shared" si="1"/>
        <v>607.79999999999995</v>
      </c>
    </row>
    <row r="39" spans="1:12" ht="14.25" customHeight="1" x14ac:dyDescent="0.25">
      <c r="A39" s="1346">
        <v>2018</v>
      </c>
      <c r="B39" s="181">
        <v>227.1</v>
      </c>
      <c r="C39" s="181">
        <v>282.39999999999998</v>
      </c>
      <c r="D39" s="181">
        <v>509.5</v>
      </c>
      <c r="E39" s="173"/>
      <c r="F39" s="181">
        <v>68.8</v>
      </c>
      <c r="G39" s="181">
        <v>127.5</v>
      </c>
      <c r="H39" s="181">
        <v>196.3</v>
      </c>
      <c r="I39" s="181"/>
      <c r="J39" s="181">
        <f t="shared" si="1"/>
        <v>705.8</v>
      </c>
    </row>
    <row r="40" spans="1:12" ht="14.25" customHeight="1" x14ac:dyDescent="0.25">
      <c r="A40" s="1346" t="s">
        <v>2517</v>
      </c>
      <c r="B40" s="181">
        <v>209.8</v>
      </c>
      <c r="C40" s="181">
        <v>288.60000000000002</v>
      </c>
      <c r="D40" s="181">
        <v>498.4</v>
      </c>
      <c r="E40" s="173"/>
      <c r="F40" s="181">
        <v>65.2</v>
      </c>
      <c r="G40" s="181">
        <v>114.7</v>
      </c>
      <c r="H40" s="181">
        <v>180</v>
      </c>
      <c r="I40" s="181"/>
      <c r="J40" s="181">
        <f t="shared" ref="J40" si="2">D40+H40</f>
        <v>678.4</v>
      </c>
    </row>
    <row r="41" spans="1:12" ht="14.25" customHeight="1" x14ac:dyDescent="0.25">
      <c r="A41" s="1346" t="s">
        <v>2516</v>
      </c>
      <c r="B41" s="181">
        <v>203.7</v>
      </c>
      <c r="C41" s="181">
        <v>216.8</v>
      </c>
      <c r="D41" s="181">
        <v>420.5</v>
      </c>
      <c r="E41" s="173"/>
      <c r="F41" s="181" t="s">
        <v>1684</v>
      </c>
      <c r="G41" s="181" t="s">
        <v>1684</v>
      </c>
      <c r="H41" s="181" t="s">
        <v>1684</v>
      </c>
      <c r="I41" s="181"/>
      <c r="J41" s="181" t="s">
        <v>1684</v>
      </c>
      <c r="L41" s="118"/>
    </row>
    <row r="42" spans="1:12" ht="14.25" customHeight="1" x14ac:dyDescent="0.25">
      <c r="A42" s="1267" t="s">
        <v>2515</v>
      </c>
      <c r="B42" s="181">
        <v>152.4</v>
      </c>
      <c r="C42" s="181">
        <v>227.7</v>
      </c>
      <c r="D42" s="181">
        <v>380.1</v>
      </c>
      <c r="E42" s="173"/>
      <c r="F42" s="181" t="s">
        <v>1684</v>
      </c>
      <c r="G42" s="181" t="s">
        <v>1684</v>
      </c>
      <c r="H42" s="181" t="s">
        <v>1684</v>
      </c>
      <c r="I42" s="181"/>
      <c r="J42" s="181" t="s">
        <v>1684</v>
      </c>
    </row>
    <row r="43" spans="1:12" ht="14.25" customHeight="1" x14ac:dyDescent="0.25">
      <c r="D43" s="118"/>
    </row>
    <row r="44" spans="1:12" ht="14.25" customHeight="1" x14ac:dyDescent="0.25"/>
    <row r="45" spans="1:12" ht="13.8" x14ac:dyDescent="0.25">
      <c r="A45" s="159" t="s">
        <v>1192</v>
      </c>
      <c r="H45" s="225"/>
    </row>
    <row r="46" spans="1:12" x14ac:dyDescent="0.25">
      <c r="A46"/>
    </row>
    <row r="47" spans="1:12" ht="13.8" x14ac:dyDescent="0.25">
      <c r="A47" s="1214" t="s">
        <v>2518</v>
      </c>
    </row>
    <row r="48" spans="1:12" ht="13.8" x14ac:dyDescent="0.25">
      <c r="A48" s="159"/>
    </row>
    <row r="49" spans="1:10" ht="28.5" customHeight="1" x14ac:dyDescent="0.25">
      <c r="A49" s="1473" t="s">
        <v>2229</v>
      </c>
      <c r="B49" s="1473"/>
      <c r="C49" s="1473"/>
      <c r="D49" s="1473"/>
      <c r="E49" s="1473"/>
      <c r="F49" s="1473"/>
      <c r="G49" s="1473"/>
      <c r="H49" s="1473"/>
      <c r="I49" s="1473"/>
      <c r="J49" s="1473"/>
    </row>
    <row r="50" spans="1:10" ht="13.8" x14ac:dyDescent="0.25">
      <c r="A50" s="26"/>
    </row>
    <row r="51" spans="1:10" ht="18" customHeight="1" x14ac:dyDescent="0.3">
      <c r="A51" s="1451" t="s">
        <v>305</v>
      </c>
      <c r="B51" s="1451"/>
      <c r="C51" s="1451"/>
      <c r="D51" s="1451"/>
      <c r="E51" s="1451"/>
      <c r="F51" s="1451"/>
      <c r="G51" s="1451"/>
      <c r="H51" s="1451"/>
      <c r="I51" s="1451"/>
      <c r="J51" s="1451"/>
    </row>
    <row r="52" spans="1:10" ht="18" customHeight="1" x14ac:dyDescent="0.3">
      <c r="A52" s="48"/>
      <c r="B52" s="1024"/>
      <c r="C52" s="1024"/>
      <c r="D52" s="1024"/>
    </row>
    <row r="53" spans="1:10" ht="18" customHeight="1" x14ac:dyDescent="0.3">
      <c r="A53" s="1452" t="s">
        <v>2523</v>
      </c>
      <c r="B53" s="1452"/>
      <c r="C53" s="1452"/>
      <c r="D53" s="1452"/>
      <c r="E53" s="1452"/>
      <c r="F53" s="1452"/>
      <c r="G53" s="1452"/>
      <c r="H53" s="1452"/>
      <c r="I53" s="1452"/>
      <c r="J53" s="1452"/>
    </row>
    <row r="54" spans="1:10" ht="18" customHeight="1" x14ac:dyDescent="0.3">
      <c r="A54" s="1452" t="s">
        <v>729</v>
      </c>
      <c r="B54" s="1452"/>
      <c r="C54" s="1452"/>
      <c r="D54" s="1452"/>
      <c r="E54" s="1452"/>
      <c r="F54" s="1452"/>
      <c r="G54" s="1452"/>
      <c r="H54" s="1452"/>
      <c r="I54" s="1452"/>
      <c r="J54" s="1452"/>
    </row>
    <row r="55" spans="1:10" ht="18" customHeight="1" x14ac:dyDescent="0.3">
      <c r="A55" s="1452" t="s">
        <v>440</v>
      </c>
      <c r="B55" s="1452"/>
      <c r="C55" s="1452"/>
      <c r="D55" s="1452"/>
      <c r="E55" s="1452"/>
      <c r="F55" s="1452"/>
      <c r="G55" s="1452"/>
      <c r="H55" s="1452"/>
      <c r="I55" s="1452"/>
      <c r="J55" s="1452"/>
    </row>
    <row r="56" spans="1:10" ht="18" customHeight="1" x14ac:dyDescent="0.3">
      <c r="A56" s="1452" t="s">
        <v>1375</v>
      </c>
      <c r="B56" s="1452"/>
      <c r="C56" s="1452"/>
      <c r="D56" s="1452"/>
      <c r="E56" s="1452"/>
      <c r="F56" s="1452"/>
      <c r="G56" s="1452"/>
      <c r="H56" s="1452"/>
      <c r="I56" s="1452"/>
      <c r="J56" s="1452"/>
    </row>
    <row r="57" spans="1:10" x14ac:dyDescent="0.25">
      <c r="A57" s="1024"/>
      <c r="B57" s="1024"/>
      <c r="C57" s="1024"/>
      <c r="D57" s="1024"/>
    </row>
    <row r="58" spans="1:10" ht="15.6" x14ac:dyDescent="0.3">
      <c r="A58" s="28"/>
      <c r="B58" s="1023"/>
      <c r="C58" s="1023"/>
      <c r="G58" s="1459" t="s">
        <v>173</v>
      </c>
      <c r="H58" s="1459"/>
      <c r="J58" s="1023" t="s">
        <v>369</v>
      </c>
    </row>
    <row r="59" spans="1:10" ht="15.6" x14ac:dyDescent="0.3">
      <c r="B59" s="1023" t="s">
        <v>614</v>
      </c>
      <c r="C59" s="1459" t="s">
        <v>170</v>
      </c>
      <c r="D59" s="1459"/>
      <c r="F59" s="1023" t="s">
        <v>171</v>
      </c>
      <c r="G59" s="1459" t="s">
        <v>399</v>
      </c>
      <c r="H59" s="1459"/>
      <c r="J59" s="1023" t="s">
        <v>398</v>
      </c>
    </row>
    <row r="60" spans="1:10" ht="4.5" customHeight="1" thickBot="1" x14ac:dyDescent="0.3">
      <c r="B60" s="24"/>
      <c r="C60" s="24"/>
      <c r="D60" s="24"/>
      <c r="E60" s="24"/>
      <c r="F60" s="24"/>
      <c r="G60" s="24"/>
      <c r="H60" s="24"/>
      <c r="I60" s="24"/>
      <c r="J60" s="24"/>
    </row>
    <row r="61" spans="1:10" ht="4.5" customHeight="1" x14ac:dyDescent="0.25"/>
    <row r="62" spans="1:10" ht="14.25" customHeight="1" x14ac:dyDescent="0.25">
      <c r="B62" s="1346">
        <v>2011</v>
      </c>
      <c r="C62" s="1509">
        <v>25472.776000000002</v>
      </c>
      <c r="D62" s="1509"/>
      <c r="E62" s="1347"/>
      <c r="F62" s="1347">
        <v>71860.785999999993</v>
      </c>
      <c r="G62" s="1509">
        <v>63973.796999999999</v>
      </c>
      <c r="H62" s="1509"/>
      <c r="J62" s="1347">
        <v>161307.36300000001</v>
      </c>
    </row>
    <row r="63" spans="1:10" ht="14.25" customHeight="1" x14ac:dyDescent="0.25">
      <c r="B63" s="1346">
        <v>2012</v>
      </c>
      <c r="C63" s="1509">
        <v>35170.855000000003</v>
      </c>
      <c r="D63" s="1509"/>
      <c r="E63" s="1092"/>
      <c r="F63" s="1347">
        <v>79987.051999999996</v>
      </c>
      <c r="G63" s="1509">
        <v>50177.67</v>
      </c>
      <c r="H63" s="1509"/>
      <c r="J63" s="1347">
        <v>165335.57999999999</v>
      </c>
    </row>
    <row r="64" spans="1:10" ht="14.25" customHeight="1" x14ac:dyDescent="0.25">
      <c r="B64" s="1346">
        <v>2013</v>
      </c>
      <c r="C64" s="1509">
        <v>17609.388999999999</v>
      </c>
      <c r="D64" s="1509"/>
      <c r="E64" s="1092"/>
      <c r="F64" s="1347">
        <v>74463.616999999998</v>
      </c>
      <c r="G64" s="1509">
        <v>55377.887000000002</v>
      </c>
      <c r="H64" s="1509"/>
      <c r="J64" s="1347">
        <v>147450.89199999999</v>
      </c>
    </row>
    <row r="65" spans="1:16" ht="14.25" customHeight="1" x14ac:dyDescent="0.25">
      <c r="B65" s="1346">
        <v>2014</v>
      </c>
      <c r="C65" s="1509">
        <v>29557.613000000001</v>
      </c>
      <c r="D65" s="1509"/>
      <c r="E65" s="1092"/>
      <c r="F65" s="1347">
        <v>75947.657999999996</v>
      </c>
      <c r="G65" s="1509">
        <v>45508.688999999998</v>
      </c>
      <c r="H65" s="1509"/>
      <c r="J65" s="1347">
        <v>151013.959</v>
      </c>
    </row>
    <row r="66" spans="1:16" ht="14.25" customHeight="1" x14ac:dyDescent="0.25">
      <c r="B66" s="1346">
        <v>2015</v>
      </c>
      <c r="C66" s="1509">
        <v>19172.377</v>
      </c>
      <c r="D66" s="1509"/>
      <c r="E66" s="1092"/>
      <c r="F66" s="1347">
        <v>54733.315999999999</v>
      </c>
      <c r="G66" s="1509">
        <v>32299.678</v>
      </c>
      <c r="H66" s="1509"/>
      <c r="J66" s="1347">
        <v>106205.371</v>
      </c>
    </row>
    <row r="67" spans="1:16" ht="14.25" customHeight="1" x14ac:dyDescent="0.25">
      <c r="B67" s="1346">
        <v>2016</v>
      </c>
      <c r="C67" s="1509">
        <v>28317.902999999998</v>
      </c>
      <c r="D67" s="1509"/>
      <c r="E67" s="1092"/>
      <c r="F67" s="1347">
        <v>60476.906000000003</v>
      </c>
      <c r="G67" s="1509">
        <v>30377.562000000002</v>
      </c>
      <c r="H67" s="1509"/>
      <c r="J67" s="1347">
        <v>119172.376</v>
      </c>
    </row>
    <row r="68" spans="1:16" ht="14.25" customHeight="1" x14ac:dyDescent="0.25">
      <c r="B68" s="1346">
        <v>2017</v>
      </c>
      <c r="C68" s="1509">
        <v>26294.629000000001</v>
      </c>
      <c r="D68" s="1509"/>
      <c r="E68" s="1092"/>
      <c r="F68" s="1347">
        <v>67442.411999999997</v>
      </c>
      <c r="G68" s="1509">
        <v>33152.815000000002</v>
      </c>
      <c r="H68" s="1509"/>
      <c r="J68" s="1347">
        <v>126889.85799999999</v>
      </c>
    </row>
    <row r="69" spans="1:16" ht="14.25" customHeight="1" x14ac:dyDescent="0.25">
      <c r="B69" s="1346">
        <v>2018</v>
      </c>
      <c r="C69" s="1509">
        <v>39765.218000000001</v>
      </c>
      <c r="D69" s="1509"/>
      <c r="E69" s="1092"/>
      <c r="F69" s="1347">
        <v>63442.264000000003</v>
      </c>
      <c r="G69" s="1509">
        <v>33027.375</v>
      </c>
      <c r="H69" s="1509"/>
      <c r="J69" s="1347">
        <v>136234.85999999999</v>
      </c>
    </row>
    <row r="70" spans="1:16" ht="14.25" customHeight="1" x14ac:dyDescent="0.25">
      <c r="B70" s="1346" t="s">
        <v>2418</v>
      </c>
      <c r="C70" s="1509">
        <v>80765</v>
      </c>
      <c r="D70" s="1509"/>
      <c r="E70" s="1092"/>
      <c r="F70" s="1347">
        <v>65204</v>
      </c>
      <c r="G70" s="1509">
        <v>31512</v>
      </c>
      <c r="H70" s="1509"/>
      <c r="J70" s="1347">
        <v>177480.726</v>
      </c>
    </row>
    <row r="71" spans="1:16" ht="14.25" customHeight="1" x14ac:dyDescent="0.25">
      <c r="B71" s="1267" t="s">
        <v>2417</v>
      </c>
      <c r="C71" s="1509">
        <v>107414</v>
      </c>
      <c r="D71" s="1509"/>
      <c r="E71" s="1092"/>
      <c r="F71" s="1213">
        <v>81836</v>
      </c>
      <c r="G71" s="1509">
        <v>22367</v>
      </c>
      <c r="H71" s="1509"/>
      <c r="J71" s="1213">
        <v>211616.16399999999</v>
      </c>
    </row>
    <row r="72" spans="1:16" ht="12.75" customHeight="1" x14ac:dyDescent="0.25">
      <c r="B72" s="1026" t="s">
        <v>564</v>
      </c>
      <c r="C72" s="1510">
        <f>C71/C70-1</f>
        <v>0.32995728347675346</v>
      </c>
      <c r="D72" s="1510"/>
      <c r="E72" s="259"/>
      <c r="F72" s="1295">
        <f>F71/F70-1</f>
        <v>0.25507637568247343</v>
      </c>
      <c r="G72" s="1510">
        <f>G71/G70-1</f>
        <v>-0.2902069053059152</v>
      </c>
      <c r="H72" s="1510"/>
      <c r="J72" s="1295">
        <f>J71/J70-1</f>
        <v>0.19233321143840709</v>
      </c>
      <c r="M72" s="47"/>
      <c r="N72" s="47"/>
      <c r="O72" s="47"/>
      <c r="P72" s="47"/>
    </row>
    <row r="73" spans="1:16" x14ac:dyDescent="0.25">
      <c r="B73" s="1026"/>
      <c r="C73" s="1268"/>
      <c r="E73" s="259"/>
      <c r="F73" s="259"/>
      <c r="G73" s="1268"/>
      <c r="J73" s="259"/>
    </row>
    <row r="74" spans="1:16" ht="14.25" customHeight="1" x14ac:dyDescent="0.25">
      <c r="B74" s="1173" t="s">
        <v>2519</v>
      </c>
      <c r="C74" s="1509">
        <v>30658</v>
      </c>
      <c r="D74" s="1509"/>
      <c r="E74" s="1025"/>
      <c r="F74" s="1025">
        <v>18666</v>
      </c>
      <c r="G74" s="1509">
        <v>4934</v>
      </c>
      <c r="H74" s="1509"/>
      <c r="J74" s="1025">
        <v>54258</v>
      </c>
    </row>
    <row r="75" spans="1:16" ht="14.25" customHeight="1" x14ac:dyDescent="0.25">
      <c r="B75" s="1173" t="s">
        <v>2520</v>
      </c>
      <c r="C75" s="1509">
        <v>30261</v>
      </c>
      <c r="D75" s="1509"/>
      <c r="E75" s="1025"/>
      <c r="F75" s="1179">
        <v>17074</v>
      </c>
      <c r="G75" s="1509">
        <v>4527</v>
      </c>
      <c r="H75" s="1509"/>
      <c r="J75" s="1179">
        <v>51861</v>
      </c>
    </row>
    <row r="76" spans="1:16" ht="14.25" customHeight="1" x14ac:dyDescent="0.25">
      <c r="B76" s="1173" t="s">
        <v>2521</v>
      </c>
      <c r="C76" s="1509">
        <v>22235</v>
      </c>
      <c r="D76" s="1509"/>
      <c r="E76" s="1025"/>
      <c r="F76" s="1179">
        <v>22029</v>
      </c>
      <c r="G76" s="1509">
        <v>4939</v>
      </c>
      <c r="H76" s="1509"/>
      <c r="J76" s="1179">
        <v>49202</v>
      </c>
    </row>
    <row r="77" spans="1:16" ht="14.25" customHeight="1" x14ac:dyDescent="0.25">
      <c r="B77" s="280" t="s">
        <v>2522</v>
      </c>
      <c r="C77" s="1509">
        <v>24260</v>
      </c>
      <c r="D77" s="1509"/>
      <c r="E77" s="1025"/>
      <c r="F77" s="1179">
        <v>24067</v>
      </c>
      <c r="G77" s="1509">
        <v>7967</v>
      </c>
      <c r="H77" s="1509"/>
      <c r="J77" s="1179">
        <v>56294</v>
      </c>
    </row>
    <row r="78" spans="1:16" ht="13.8" x14ac:dyDescent="0.25">
      <c r="A78" s="327"/>
      <c r="B78" s="129"/>
      <c r="C78" s="129"/>
      <c r="D78" s="129"/>
      <c r="E78" s="129"/>
    </row>
    <row r="79" spans="1:16" ht="13.8" x14ac:dyDescent="0.25">
      <c r="A79" s="280" t="s">
        <v>1326</v>
      </c>
      <c r="B79" s="13"/>
      <c r="C79" s="13"/>
      <c r="D79" s="13"/>
      <c r="E79" s="36"/>
    </row>
    <row r="80" spans="1:16" ht="27.75" customHeight="1" x14ac:dyDescent="0.25">
      <c r="A80" s="1473" t="s">
        <v>2190</v>
      </c>
      <c r="B80" s="1473"/>
      <c r="C80" s="1473"/>
      <c r="D80" s="1473"/>
      <c r="E80" s="1473"/>
      <c r="F80" s="1473"/>
      <c r="G80" s="1473"/>
      <c r="H80" s="1473"/>
      <c r="I80" s="1473"/>
      <c r="J80" s="1473"/>
    </row>
  </sheetData>
  <customSheetViews>
    <customSheetView guid="{9014CDA8-C3FC-41E6-A045-DAEFC55B82B1}" showPageBreaks="1" fitToPage="1" printArea="1">
      <selection sqref="A1:J1"/>
      <pageMargins left="0.75" right="0.75" top="1" bottom="1" header="0.5" footer="0.5"/>
      <printOptions horizontalCentered="1"/>
      <pageSetup scale="77" firstPageNumber="33" orientation="portrait" verticalDpi="300" r:id="rId1"/>
      <headerFooter alignWithMargins="0">
        <oddFooter>&amp;C&amp;P</oddFooter>
      </headerFooter>
    </customSheetView>
    <customSheetView guid="{F67F5823-51D5-4D47-B100-5B47C1E6BCB9}" showPageBreaks="1" fitToPage="1" printArea="1" topLeftCell="A34">
      <selection activeCell="D47" sqref="D47"/>
      <pageMargins left="0.75" right="0.75" top="1" bottom="1" header="0.5" footer="0.5"/>
      <printOptions horizontalCentered="1"/>
      <pageSetup scale="77" firstPageNumber="33" orientation="portrait" verticalDpi="300" r:id="rId2"/>
      <headerFooter alignWithMargins="0">
        <oddFooter>&amp;C&amp;P</oddFooter>
      </headerFooter>
    </customSheetView>
  </customSheetViews>
  <mergeCells count="51">
    <mergeCell ref="G72:H72"/>
    <mergeCell ref="B8:D8"/>
    <mergeCell ref="F8:H8"/>
    <mergeCell ref="A1:J1"/>
    <mergeCell ref="A3:J3"/>
    <mergeCell ref="A5:J5"/>
    <mergeCell ref="A4:J4"/>
    <mergeCell ref="C59:D59"/>
    <mergeCell ref="C62:D62"/>
    <mergeCell ref="C63:D63"/>
    <mergeCell ref="A25:J25"/>
    <mergeCell ref="A24:J24"/>
    <mergeCell ref="C64:D64"/>
    <mergeCell ref="C65:D65"/>
    <mergeCell ref="A49:J49"/>
    <mergeCell ref="A26:J26"/>
    <mergeCell ref="B29:D29"/>
    <mergeCell ref="F29:H29"/>
    <mergeCell ref="G58:H58"/>
    <mergeCell ref="G59:H59"/>
    <mergeCell ref="G62:H62"/>
    <mergeCell ref="G63:H63"/>
    <mergeCell ref="G64:H64"/>
    <mergeCell ref="A51:J51"/>
    <mergeCell ref="A53:J53"/>
    <mergeCell ref="A54:J54"/>
    <mergeCell ref="A55:J55"/>
    <mergeCell ref="A56:J56"/>
    <mergeCell ref="G71:H71"/>
    <mergeCell ref="C77:D77"/>
    <mergeCell ref="G65:H65"/>
    <mergeCell ref="G66:H66"/>
    <mergeCell ref="G68:H68"/>
    <mergeCell ref="G69:H69"/>
    <mergeCell ref="G70:H70"/>
    <mergeCell ref="G67:H67"/>
    <mergeCell ref="C74:D74"/>
    <mergeCell ref="C67:D67"/>
    <mergeCell ref="C68:D68"/>
    <mergeCell ref="C69:D69"/>
    <mergeCell ref="C71:D71"/>
    <mergeCell ref="C70:D70"/>
    <mergeCell ref="C66:D66"/>
    <mergeCell ref="C72:D72"/>
    <mergeCell ref="A80:J80"/>
    <mergeCell ref="G74:H74"/>
    <mergeCell ref="G75:H75"/>
    <mergeCell ref="G76:H76"/>
    <mergeCell ref="G77:H77"/>
    <mergeCell ref="C75:D75"/>
    <mergeCell ref="C76:D76"/>
  </mergeCells>
  <phoneticPr fontId="0" type="noConversion"/>
  <hyperlinks>
    <hyperlink ref="A49:J49" r:id="rId3" display="Source: Statistics Canada. Table 34-10-0038-01 - Capital and repair expenditures, non-residential tangible assets, by type of ownership and geography" xr:uid="{00000000-0004-0000-3100-000000000000}"/>
    <hyperlink ref="A80:E80" r:id="rId4" display="Source: Statistics Canada. Table 026-0016 - Investment in non-residential building construction, by type of building, province and census metropolitan area (CMA), quarterly (dollars)" xr:uid="{00000000-0004-0000-3100-000001000000}"/>
    <hyperlink ref="A80:J80" r:id="rId5" display="Source: Statistics Canada. Table 34-10-0175-01 Investment in Building Construction" xr:uid="{00000000-0004-0000-3100-000002000000}"/>
  </hyperlinks>
  <printOptions horizontalCentered="1"/>
  <pageMargins left="0.74803149606299202" right="0.74803149606299202" top="0.98425196850393704" bottom="0.98425196850393704" header="0.511811023622047" footer="0.511811023622047"/>
  <pageSetup scale="60" firstPageNumber="27" orientation="portrait" useFirstPageNumber="1" r:id="rId6"/>
  <headerFooter alignWithMargins="0"/>
  <legacyDrawingHF r:id="rId7"/>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70">
    <tabColor indexed="46"/>
    <pageSetUpPr fitToPage="1"/>
  </sheetPr>
  <dimension ref="A1:I60"/>
  <sheetViews>
    <sheetView zoomScaleNormal="100" workbookViewId="0">
      <selection sqref="A1:E1"/>
    </sheetView>
  </sheetViews>
  <sheetFormatPr defaultRowHeight="13.2" x14ac:dyDescent="0.25"/>
  <cols>
    <col min="1" max="1" width="19.44140625" customWidth="1"/>
    <col min="2" max="2" width="17.88671875" customWidth="1"/>
    <col min="3" max="3" width="17.88671875" bestFit="1" customWidth="1"/>
    <col min="4" max="4" width="18" customWidth="1"/>
    <col min="5" max="5" width="19.44140625" customWidth="1"/>
  </cols>
  <sheetData>
    <row r="1" spans="1:5" ht="17.399999999999999" x14ac:dyDescent="0.3">
      <c r="A1" s="1451" t="s">
        <v>1031</v>
      </c>
      <c r="B1" s="1451"/>
      <c r="C1" s="1451"/>
      <c r="D1" s="1451"/>
      <c r="E1" s="1451"/>
    </row>
    <row r="2" spans="1:5" ht="17.399999999999999" x14ac:dyDescent="0.3">
      <c r="A2" s="48"/>
      <c r="B2" s="2"/>
      <c r="C2" s="2"/>
      <c r="D2" s="2"/>
    </row>
    <row r="3" spans="1:5" ht="17.399999999999999" x14ac:dyDescent="0.3">
      <c r="A3" s="1452" t="s">
        <v>2524</v>
      </c>
      <c r="B3" s="1452"/>
      <c r="C3" s="1452"/>
      <c r="D3" s="1452"/>
      <c r="E3" s="1452"/>
    </row>
    <row r="4" spans="1:5" ht="17.399999999999999" x14ac:dyDescent="0.3">
      <c r="A4" s="1452" t="s">
        <v>2343</v>
      </c>
      <c r="B4" s="1452"/>
      <c r="C4" s="1452"/>
      <c r="D4" s="1452"/>
      <c r="E4" s="1452"/>
    </row>
    <row r="5" spans="1:5" ht="17.399999999999999" x14ac:dyDescent="0.3">
      <c r="A5" s="1452" t="s">
        <v>440</v>
      </c>
      <c r="B5" s="1452"/>
      <c r="C5" s="1452"/>
      <c r="D5" s="1452"/>
      <c r="E5" s="1452"/>
    </row>
    <row r="6" spans="1:5" ht="17.399999999999999" x14ac:dyDescent="0.3">
      <c r="A6" s="1452" t="s">
        <v>1375</v>
      </c>
      <c r="B6" s="1452"/>
      <c r="C6" s="1452"/>
      <c r="D6" s="1452"/>
      <c r="E6" s="1452"/>
    </row>
    <row r="7" spans="1:5" x14ac:dyDescent="0.25">
      <c r="A7" s="2"/>
      <c r="B7" s="2"/>
      <c r="C7" s="2"/>
      <c r="D7" s="2"/>
    </row>
    <row r="8" spans="1:5" s="28" customFormat="1" ht="15.6" x14ac:dyDescent="0.3">
      <c r="B8" s="16"/>
      <c r="C8" s="1023" t="s">
        <v>1984</v>
      </c>
      <c r="D8" s="16"/>
      <c r="E8" s="16" t="s">
        <v>369</v>
      </c>
    </row>
    <row r="9" spans="1:5" s="28" customFormat="1" ht="15.6" x14ac:dyDescent="0.3">
      <c r="A9" s="16" t="s">
        <v>614</v>
      </c>
      <c r="B9" s="1023" t="s">
        <v>1983</v>
      </c>
      <c r="C9" s="1023" t="s">
        <v>1074</v>
      </c>
      <c r="D9" s="1023" t="s">
        <v>2341</v>
      </c>
      <c r="E9" s="16" t="s">
        <v>398</v>
      </c>
    </row>
    <row r="10" spans="1:5" ht="5.25" customHeight="1" thickBot="1" x14ac:dyDescent="0.3">
      <c r="A10" s="24"/>
      <c r="B10" s="24"/>
      <c r="C10" s="24"/>
      <c r="D10" s="24"/>
      <c r="E10" s="24"/>
    </row>
    <row r="11" spans="1:5" ht="4.5" customHeight="1" x14ac:dyDescent="0.25"/>
    <row r="12" spans="1:5" s="26" customFormat="1" ht="16.2" x14ac:dyDescent="0.25">
      <c r="A12" s="1362" t="s">
        <v>2525</v>
      </c>
      <c r="B12" s="1363">
        <v>200875.01300000001</v>
      </c>
      <c r="C12" s="1363">
        <v>73989.082999999999</v>
      </c>
      <c r="D12" s="1363">
        <f>E12-B12-C12</f>
        <v>9017.0069999999978</v>
      </c>
      <c r="E12" s="1363">
        <v>283881.103</v>
      </c>
    </row>
    <row r="13" spans="1:5" s="26" customFormat="1" ht="16.2" x14ac:dyDescent="0.25">
      <c r="A13" s="1362" t="s">
        <v>2526</v>
      </c>
      <c r="B13" s="1363">
        <v>250262.25899999999</v>
      </c>
      <c r="C13" s="1363">
        <v>67582.975000000006</v>
      </c>
      <c r="D13" s="1363">
        <f t="shared" ref="D13:D21" si="0">E13-B13-C13</f>
        <v>11655.126999999979</v>
      </c>
      <c r="E13" s="1363">
        <v>329500.36099999998</v>
      </c>
    </row>
    <row r="14" spans="1:5" s="26" customFormat="1" ht="16.2" x14ac:dyDescent="0.25">
      <c r="A14" s="1362" t="s">
        <v>2527</v>
      </c>
      <c r="B14" s="1363">
        <v>235978.59099999999</v>
      </c>
      <c r="C14" s="1363">
        <v>47243.39</v>
      </c>
      <c r="D14" s="1363">
        <f t="shared" si="0"/>
        <v>8127.4640000000218</v>
      </c>
      <c r="E14" s="1363">
        <v>291349.44500000001</v>
      </c>
    </row>
    <row r="15" spans="1:5" s="26" customFormat="1" ht="16.2" x14ac:dyDescent="0.25">
      <c r="A15" s="1362" t="s">
        <v>2528</v>
      </c>
      <c r="B15" s="1363">
        <v>207542.56</v>
      </c>
      <c r="C15" s="1363">
        <v>54249.275999999998</v>
      </c>
      <c r="D15" s="1363">
        <f t="shared" si="0"/>
        <v>11788.926999999981</v>
      </c>
      <c r="E15" s="1363">
        <v>273580.76299999998</v>
      </c>
    </row>
    <row r="16" spans="1:5" s="26" customFormat="1" ht="14.25" customHeight="1" x14ac:dyDescent="0.25">
      <c r="A16" s="1362" t="s">
        <v>2529</v>
      </c>
      <c r="B16" s="1363">
        <v>241351.41699999999</v>
      </c>
      <c r="C16" s="1363">
        <v>44034.659</v>
      </c>
      <c r="D16" s="1363">
        <f t="shared" si="0"/>
        <v>12545.243000000031</v>
      </c>
      <c r="E16" s="1363">
        <v>297931.31900000002</v>
      </c>
    </row>
    <row r="17" spans="1:9" s="26" customFormat="1" ht="14.25" customHeight="1" x14ac:dyDescent="0.25">
      <c r="A17" s="1362" t="s">
        <v>2530</v>
      </c>
      <c r="B17" s="1363">
        <v>244842.38500000001</v>
      </c>
      <c r="C17" s="1363">
        <v>47904.928</v>
      </c>
      <c r="D17" s="1363">
        <f t="shared" si="0"/>
        <v>14187.941000000006</v>
      </c>
      <c r="E17" s="1363">
        <v>306935.25400000002</v>
      </c>
    </row>
    <row r="18" spans="1:9" s="26" customFormat="1" ht="14.25" customHeight="1" x14ac:dyDescent="0.25">
      <c r="A18" s="1362" t="s">
        <v>2142</v>
      </c>
      <c r="B18" s="1363">
        <v>309955.71399999998</v>
      </c>
      <c r="C18" s="1363">
        <v>60445.748</v>
      </c>
      <c r="D18" s="1363">
        <f t="shared" si="0"/>
        <v>16754.204000000049</v>
      </c>
      <c r="E18" s="1363">
        <v>387155.66600000003</v>
      </c>
    </row>
    <row r="19" spans="1:9" s="26" customFormat="1" ht="14.25" customHeight="1" x14ac:dyDescent="0.25">
      <c r="A19" s="1362" t="s">
        <v>2303</v>
      </c>
      <c r="B19" s="1363">
        <v>317625.30800000002</v>
      </c>
      <c r="C19" s="1363">
        <v>75982.858999999997</v>
      </c>
      <c r="D19" s="1363">
        <f t="shared" si="0"/>
        <v>34855.932999999961</v>
      </c>
      <c r="E19" s="1363">
        <v>428464.1</v>
      </c>
    </row>
    <row r="20" spans="1:9" s="26" customFormat="1" ht="14.25" customHeight="1" x14ac:dyDescent="0.25">
      <c r="A20" s="1362" t="s">
        <v>2418</v>
      </c>
      <c r="B20" s="1363">
        <v>352265.78</v>
      </c>
      <c r="C20" s="1363">
        <v>195039.432</v>
      </c>
      <c r="D20" s="1363">
        <f t="shared" si="0"/>
        <v>44873.056000000011</v>
      </c>
      <c r="E20" s="1363">
        <v>592178.26800000004</v>
      </c>
    </row>
    <row r="21" spans="1:9" s="26" customFormat="1" ht="16.2" x14ac:dyDescent="0.25">
      <c r="A21" s="1271" t="s">
        <v>2417</v>
      </c>
      <c r="B21" s="1213">
        <v>378476.37699999998</v>
      </c>
      <c r="C21" s="1213">
        <v>210483.91800000001</v>
      </c>
      <c r="D21" s="1363">
        <f t="shared" si="0"/>
        <v>50705.911000000022</v>
      </c>
      <c r="E21" s="1213">
        <v>639666.20600000001</v>
      </c>
    </row>
    <row r="22" spans="1:9" s="42" customFormat="1" ht="12.75" customHeight="1" x14ac:dyDescent="0.2">
      <c r="A22" s="686" t="s">
        <v>564</v>
      </c>
      <c r="B22" s="1122">
        <f>(B21/B20-1)*100</f>
        <v>7.440574273209255</v>
      </c>
      <c r="C22" s="1268">
        <f>(C21/C20-1)*100</f>
        <v>7.9186479583267078</v>
      </c>
      <c r="D22" s="1268">
        <f>(D21/D20-1)*100</f>
        <v>12.998568673370524</v>
      </c>
      <c r="E22" s="1268">
        <f>(E21/E20-1)*100</f>
        <v>8.0191963410585654</v>
      </c>
      <c r="G22" s="145"/>
      <c r="H22" s="145"/>
      <c r="I22" s="145"/>
    </row>
    <row r="23" spans="1:9" s="42" customFormat="1" ht="12.75" customHeight="1" x14ac:dyDescent="0.2">
      <c r="A23" s="213"/>
      <c r="B23" s="259"/>
      <c r="C23" s="259"/>
      <c r="D23" s="259"/>
      <c r="E23" s="259"/>
    </row>
    <row r="24" spans="1:9" s="26" customFormat="1" ht="13.8" x14ac:dyDescent="0.25">
      <c r="A24" s="1177" t="s">
        <v>2519</v>
      </c>
      <c r="B24" s="21">
        <v>60918.499000000003</v>
      </c>
      <c r="C24" s="793">
        <v>35337.49</v>
      </c>
      <c r="D24" s="1179">
        <f>E24-B24-C24</f>
        <v>10706.764999999999</v>
      </c>
      <c r="E24" s="21">
        <v>106962.754</v>
      </c>
    </row>
    <row r="25" spans="1:9" s="26" customFormat="1" ht="13.8" x14ac:dyDescent="0.25">
      <c r="A25" s="1177" t="s">
        <v>2520</v>
      </c>
      <c r="B25" s="1179">
        <v>52287.756000000001</v>
      </c>
      <c r="C25" s="1179">
        <v>40716.256999999998</v>
      </c>
      <c r="D25" s="1363">
        <f t="shared" ref="D25:D27" si="1">E25-B25-C25</f>
        <v>9714.1909999999989</v>
      </c>
      <c r="E25" s="1179">
        <v>102718.204</v>
      </c>
    </row>
    <row r="26" spans="1:9" s="26" customFormat="1" ht="13.8" x14ac:dyDescent="0.25">
      <c r="A26" s="1177" t="s">
        <v>2521</v>
      </c>
      <c r="B26" s="1179">
        <v>138453.462</v>
      </c>
      <c r="C26" s="1179">
        <v>65039.841</v>
      </c>
      <c r="D26" s="1363">
        <f t="shared" si="1"/>
        <v>17008.924000000014</v>
      </c>
      <c r="E26" s="1179">
        <v>220502.22700000001</v>
      </c>
    </row>
    <row r="27" spans="1:9" s="26" customFormat="1" ht="13.8" x14ac:dyDescent="0.25">
      <c r="A27" s="327" t="s">
        <v>2522</v>
      </c>
      <c r="B27" s="1179">
        <v>126816.66</v>
      </c>
      <c r="C27" s="1179">
        <v>69390.33</v>
      </c>
      <c r="D27" s="1363">
        <f t="shared" si="1"/>
        <v>13276.031000000003</v>
      </c>
      <c r="E27" s="1179">
        <v>209483.02100000001</v>
      </c>
    </row>
    <row r="28" spans="1:9" s="26" customFormat="1" ht="13.8" x14ac:dyDescent="0.25">
      <c r="A28" s="327"/>
      <c r="B28" s="129"/>
      <c r="C28" s="129"/>
      <c r="D28" s="129"/>
      <c r="E28" s="129"/>
    </row>
    <row r="29" spans="1:9" s="1273" customFormat="1" ht="13.8" x14ac:dyDescent="0.25">
      <c r="A29" s="280" t="s">
        <v>2342</v>
      </c>
      <c r="B29" s="129"/>
      <c r="C29" s="129"/>
      <c r="D29" s="129"/>
      <c r="E29" s="129"/>
    </row>
    <row r="30" spans="1:9" s="26" customFormat="1" ht="22.5" customHeight="1" x14ac:dyDescent="0.25">
      <c r="A30" s="280" t="s">
        <v>1326</v>
      </c>
      <c r="B30" s="13"/>
      <c r="C30" s="13"/>
      <c r="D30" s="13"/>
      <c r="E30" s="36"/>
    </row>
    <row r="31" spans="1:9" ht="27.75" customHeight="1" x14ac:dyDescent="0.25">
      <c r="A31" s="1473" t="s">
        <v>2190</v>
      </c>
      <c r="B31" s="1473"/>
      <c r="C31" s="1473"/>
      <c r="D31" s="1473"/>
      <c r="E31" s="1473"/>
      <c r="F31" s="1174"/>
    </row>
    <row r="32" spans="1:9" ht="13.8" x14ac:dyDescent="0.25">
      <c r="A32" s="26"/>
    </row>
    <row r="34" spans="1:8" ht="17.399999999999999" x14ac:dyDescent="0.3">
      <c r="A34" s="1451" t="s">
        <v>1401</v>
      </c>
      <c r="B34" s="1451"/>
      <c r="C34" s="1451"/>
      <c r="D34" s="1451"/>
      <c r="E34" s="1451"/>
      <c r="F34" s="29"/>
      <c r="G34" s="29"/>
      <c r="H34" s="29"/>
    </row>
    <row r="35" spans="1:8" ht="17.399999999999999" x14ac:dyDescent="0.3">
      <c r="A35" s="27"/>
    </row>
    <row r="36" spans="1:8" ht="17.399999999999999" x14ac:dyDescent="0.3">
      <c r="A36" s="1452" t="s">
        <v>1331</v>
      </c>
      <c r="B36" s="1452"/>
      <c r="C36" s="1452"/>
      <c r="D36" s="1452"/>
      <c r="E36" s="1452"/>
      <c r="F36" s="29"/>
      <c r="G36" s="29"/>
      <c r="H36" s="29"/>
    </row>
    <row r="37" spans="1:8" ht="17.399999999999999" x14ac:dyDescent="0.3">
      <c r="A37" s="1452" t="s">
        <v>2531</v>
      </c>
      <c r="B37" s="1452"/>
      <c r="C37" s="1452"/>
      <c r="D37" s="1452"/>
      <c r="E37" s="1452"/>
      <c r="F37" s="29"/>
      <c r="G37" s="29"/>
      <c r="H37" s="29"/>
    </row>
    <row r="38" spans="1:8" ht="17.399999999999999" x14ac:dyDescent="0.3">
      <c r="A38" s="1452" t="s">
        <v>440</v>
      </c>
      <c r="B38" s="1452"/>
      <c r="C38" s="1452"/>
      <c r="D38" s="1452"/>
      <c r="E38" s="1452"/>
      <c r="F38" s="29"/>
      <c r="G38" s="29"/>
      <c r="H38" s="29"/>
    </row>
    <row r="40" spans="1:8" s="16" customFormat="1" ht="15.6" x14ac:dyDescent="0.3">
      <c r="C40" s="1459" t="s">
        <v>1256</v>
      </c>
      <c r="D40" s="1459"/>
      <c r="E40" s="16" t="s">
        <v>731</v>
      </c>
    </row>
    <row r="41" spans="1:8" s="1" customFormat="1" ht="15.6" x14ac:dyDescent="0.3">
      <c r="A41" s="16" t="s">
        <v>1323</v>
      </c>
      <c r="C41" s="16" t="s">
        <v>787</v>
      </c>
      <c r="D41" s="16" t="s">
        <v>730</v>
      </c>
      <c r="E41" s="16" t="s">
        <v>1377</v>
      </c>
      <c r="F41" s="16"/>
      <c r="G41" s="78"/>
      <c r="H41" s="78"/>
    </row>
    <row r="42" spans="1:8" ht="4.5" customHeight="1" thickBot="1" x14ac:dyDescent="0.3">
      <c r="A42" s="24"/>
      <c r="B42" s="24"/>
      <c r="C42" s="24"/>
      <c r="D42" s="24"/>
      <c r="E42" s="24"/>
      <c r="F42" s="35"/>
      <c r="G42" s="35"/>
      <c r="H42" s="35"/>
    </row>
    <row r="43" spans="1:8" ht="4.5" customHeight="1" x14ac:dyDescent="0.25">
      <c r="F43" s="35"/>
      <c r="G43" s="35"/>
      <c r="H43" s="35"/>
    </row>
    <row r="44" spans="1:8" ht="13.8" x14ac:dyDescent="0.25">
      <c r="A44" s="740">
        <v>2019</v>
      </c>
      <c r="C44" s="88">
        <v>1504</v>
      </c>
      <c r="D44" s="88">
        <v>768</v>
      </c>
      <c r="E44" s="88" t="s">
        <v>1288</v>
      </c>
      <c r="G44" s="88"/>
      <c r="H44" s="88"/>
    </row>
    <row r="45" spans="1:8" s="42" customFormat="1" ht="11.4" x14ac:dyDescent="0.2">
      <c r="A45" s="42" t="s">
        <v>564</v>
      </c>
      <c r="C45" s="450">
        <v>0.38100000000000001</v>
      </c>
      <c r="D45" s="450">
        <v>-0.192</v>
      </c>
      <c r="E45" s="276"/>
      <c r="G45" s="276"/>
      <c r="H45" s="276"/>
    </row>
    <row r="46" spans="1:8" ht="13.8" x14ac:dyDescent="0.25">
      <c r="A46" s="26" t="s">
        <v>995</v>
      </c>
      <c r="C46" s="739">
        <v>105</v>
      </c>
      <c r="D46" s="738">
        <v>186</v>
      </c>
      <c r="E46" s="1363">
        <v>587</v>
      </c>
      <c r="G46" s="21"/>
      <c r="H46" s="21"/>
    </row>
    <row r="47" spans="1:8" ht="13.8" x14ac:dyDescent="0.25">
      <c r="A47" s="26" t="s">
        <v>996</v>
      </c>
      <c r="C47" s="739">
        <v>371</v>
      </c>
      <c r="D47" s="738">
        <v>169</v>
      </c>
      <c r="E47" s="1363">
        <v>777</v>
      </c>
      <c r="G47" s="21"/>
      <c r="H47" s="21"/>
    </row>
    <row r="48" spans="1:8" ht="13.8" x14ac:dyDescent="0.25">
      <c r="A48" s="26" t="s">
        <v>997</v>
      </c>
      <c r="C48" s="739">
        <v>571</v>
      </c>
      <c r="D48" s="738">
        <v>217</v>
      </c>
      <c r="E48" s="1363">
        <v>1126</v>
      </c>
      <c r="G48" s="21"/>
      <c r="H48" s="21"/>
    </row>
    <row r="49" spans="1:8" ht="13.8" x14ac:dyDescent="0.25">
      <c r="A49" s="26" t="s">
        <v>1287</v>
      </c>
      <c r="B49" s="13"/>
      <c r="C49" s="739">
        <v>457</v>
      </c>
      <c r="D49" s="738">
        <v>196</v>
      </c>
      <c r="E49" s="1363">
        <v>1383</v>
      </c>
      <c r="G49" s="21"/>
      <c r="H49" s="21"/>
    </row>
    <row r="50" spans="1:8" ht="13.8" x14ac:dyDescent="0.25">
      <c r="A50" s="61">
        <v>2020</v>
      </c>
      <c r="C50" s="88">
        <v>1162</v>
      </c>
      <c r="D50" s="88">
        <v>1359</v>
      </c>
      <c r="E50" s="88" t="s">
        <v>1288</v>
      </c>
      <c r="G50" s="26"/>
      <c r="H50" s="26"/>
    </row>
    <row r="51" spans="1:8" ht="13.8" x14ac:dyDescent="0.25">
      <c r="A51" s="42" t="s">
        <v>564</v>
      </c>
      <c r="B51" s="42"/>
      <c r="C51" s="450">
        <f>C50/C44-1</f>
        <v>-0.22739361702127658</v>
      </c>
      <c r="D51" s="450">
        <f>D50/D44-1</f>
        <v>0.76953125</v>
      </c>
      <c r="E51" s="276"/>
      <c r="G51" s="250"/>
      <c r="H51" s="250"/>
    </row>
    <row r="52" spans="1:8" s="42" customFormat="1" ht="13.8" x14ac:dyDescent="0.25">
      <c r="A52" s="26" t="s">
        <v>995</v>
      </c>
      <c r="B52"/>
      <c r="C52" s="21">
        <v>154</v>
      </c>
      <c r="D52" s="20">
        <v>201</v>
      </c>
      <c r="E52" s="1272">
        <v>1247</v>
      </c>
      <c r="F52" s="145"/>
      <c r="G52" s="276"/>
      <c r="H52" s="276"/>
    </row>
    <row r="53" spans="1:8" ht="13.8" x14ac:dyDescent="0.25">
      <c r="A53" s="26" t="s">
        <v>996</v>
      </c>
      <c r="C53" s="685">
        <v>383</v>
      </c>
      <c r="D53" s="20">
        <v>475</v>
      </c>
      <c r="E53" s="1272">
        <v>1169</v>
      </c>
      <c r="F53" s="145"/>
      <c r="G53" s="21"/>
      <c r="H53" s="21"/>
    </row>
    <row r="54" spans="1:8" ht="13.8" x14ac:dyDescent="0.25">
      <c r="A54" s="26" t="s">
        <v>997</v>
      </c>
      <c r="C54" s="685">
        <v>364</v>
      </c>
      <c r="D54" s="20">
        <v>277</v>
      </c>
      <c r="E54" s="1272">
        <v>1252</v>
      </c>
      <c r="F54" s="145"/>
      <c r="G54" s="21"/>
      <c r="H54" s="21"/>
    </row>
    <row r="55" spans="1:8" ht="13.8" x14ac:dyDescent="0.25">
      <c r="A55" s="26" t="s">
        <v>1287</v>
      </c>
      <c r="B55" s="13"/>
      <c r="C55" s="685">
        <v>261</v>
      </c>
      <c r="D55" s="20">
        <v>406</v>
      </c>
      <c r="E55" s="1272">
        <v>1101</v>
      </c>
      <c r="F55" s="145"/>
      <c r="G55" s="21"/>
      <c r="H55" s="21"/>
    </row>
    <row r="56" spans="1:8" ht="13.8" x14ac:dyDescent="0.25">
      <c r="G56" s="21"/>
      <c r="H56" s="21"/>
    </row>
    <row r="57" spans="1:8" ht="13.8" x14ac:dyDescent="0.25">
      <c r="A57" s="26"/>
      <c r="B57" s="13"/>
      <c r="C57" s="13"/>
      <c r="D57" s="13"/>
      <c r="E57" s="13"/>
      <c r="F57" s="13"/>
      <c r="G57" s="13"/>
      <c r="H57" s="13"/>
    </row>
    <row r="58" spans="1:8" ht="13.8" x14ac:dyDescent="0.25">
      <c r="A58" s="26" t="s">
        <v>751</v>
      </c>
      <c r="B58" s="26"/>
      <c r="C58" s="26"/>
      <c r="D58" s="26"/>
      <c r="E58" s="26"/>
      <c r="F58" s="26"/>
      <c r="G58" s="26"/>
      <c r="H58" s="26"/>
    </row>
    <row r="59" spans="1:8" ht="13.8" x14ac:dyDescent="0.25">
      <c r="A59" s="26"/>
      <c r="B59" s="26"/>
      <c r="C59" s="26"/>
      <c r="D59" s="26"/>
      <c r="E59" s="26"/>
      <c r="F59" s="26"/>
      <c r="G59" s="26"/>
      <c r="H59" s="26"/>
    </row>
    <row r="60" spans="1:8" ht="27.75" customHeight="1" x14ac:dyDescent="0.25">
      <c r="A60" s="1473" t="s">
        <v>2191</v>
      </c>
      <c r="B60" s="1473"/>
      <c r="C60" s="1473"/>
      <c r="D60" s="1473"/>
      <c r="E60" s="1473"/>
    </row>
  </sheetData>
  <customSheetViews>
    <customSheetView guid="{9014CDA8-C3FC-41E6-A045-DAEFC55B82B1}" showPageBreaks="1" fitToPage="1" printArea="1" topLeftCell="A35">
      <selection activeCell="H34" sqref="H34"/>
      <pageMargins left="0.75" right="0.75" top="1" bottom="1" header="0.5" footer="0.5"/>
      <printOptions horizontalCentered="1"/>
      <pageSetup scale="79" firstPageNumber="33" orientation="portrait" horizontalDpi="4294967293" verticalDpi="300" r:id="rId1"/>
      <headerFooter alignWithMargins="0">
        <oddFooter>&amp;C&amp;P</oddFooter>
      </headerFooter>
    </customSheetView>
    <customSheetView guid="{F67F5823-51D5-4D47-B100-5B47C1E6BCB9}" showPageBreaks="1" fitToPage="1" printArea="1" topLeftCell="A34">
      <selection activeCell="D22" sqref="D22"/>
      <pageMargins left="0.75" right="0.75" top="1" bottom="1" header="0.5" footer="0.5"/>
      <printOptions horizontalCentered="1"/>
      <pageSetup scale="77" firstPageNumber="33" orientation="portrait" horizontalDpi="4294967293" verticalDpi="300" r:id="rId2"/>
      <headerFooter alignWithMargins="0">
        <oddFooter>&amp;C&amp;P</oddFooter>
      </headerFooter>
    </customSheetView>
  </customSheetViews>
  <mergeCells count="12">
    <mergeCell ref="A1:E1"/>
    <mergeCell ref="A3:E3"/>
    <mergeCell ref="A4:E4"/>
    <mergeCell ref="A5:E5"/>
    <mergeCell ref="A38:E38"/>
    <mergeCell ref="A31:E31"/>
    <mergeCell ref="A60:E60"/>
    <mergeCell ref="C40:D40"/>
    <mergeCell ref="A6:E6"/>
    <mergeCell ref="A34:E34"/>
    <mergeCell ref="A36:E36"/>
    <mergeCell ref="A37:E37"/>
  </mergeCells>
  <phoneticPr fontId="0" type="noConversion"/>
  <hyperlinks>
    <hyperlink ref="A60:E60" r:id="rId3" display="Source: Statistics Canada. Table 34-10-0135-01 Canada Mortgage and Housing Corporation, housing starts, under construction and completions, all areas, quarterly" xr:uid="{00000000-0004-0000-3200-000000000000}"/>
    <hyperlink ref="A31:E31" r:id="rId4" display="Source: Statistics Canada. Table 026-0016 - Investment in non-residential building construction, by type of building, province and census metropolitan area (CMA), quarterly (dollars)" xr:uid="{00000000-0004-0000-3200-000001000000}"/>
    <hyperlink ref="A31:F31" r:id="rId5" display="Source: Statistics Canada. Table 34-10-0175-01 Investment in Building Construction" xr:uid="{00000000-0004-0000-3200-000002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6"/>
  <headerFooter alignWithMargins="0"/>
  <legacyDrawingHF r:id="rId7"/>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31">
    <tabColor indexed="46"/>
    <pageSetUpPr fitToPage="1"/>
  </sheetPr>
  <dimension ref="A1:T70"/>
  <sheetViews>
    <sheetView zoomScaleNormal="100" workbookViewId="0">
      <selection sqref="A1:M1"/>
    </sheetView>
  </sheetViews>
  <sheetFormatPr defaultRowHeight="13.2" x14ac:dyDescent="0.25"/>
  <cols>
    <col min="1" max="1" width="26.44140625" customWidth="1"/>
    <col min="2" max="2" width="6.5546875" customWidth="1"/>
    <col min="3" max="11" width="8.6640625" bestFit="1" customWidth="1"/>
    <col min="12" max="12" width="6.6640625" customWidth="1"/>
    <col min="13" max="13" width="8.5546875" customWidth="1"/>
    <col min="14" max="14" width="15.33203125" customWidth="1"/>
    <col min="15" max="16" width="7.6640625" bestFit="1" customWidth="1"/>
    <col min="17" max="20" width="6.44140625" bestFit="1" customWidth="1"/>
  </cols>
  <sheetData>
    <row r="1" spans="1:15" ht="17.399999999999999" x14ac:dyDescent="0.3">
      <c r="A1" s="1451" t="s">
        <v>123</v>
      </c>
      <c r="B1" s="1451"/>
      <c r="C1" s="1451"/>
      <c r="D1" s="1451"/>
      <c r="E1" s="1451"/>
      <c r="F1" s="1451"/>
      <c r="G1" s="1451"/>
      <c r="H1" s="1451"/>
      <c r="I1" s="1451"/>
      <c r="J1" s="1451"/>
      <c r="K1" s="1451"/>
      <c r="L1" s="1451"/>
      <c r="M1" s="1451"/>
    </row>
    <row r="2" spans="1:15" ht="17.399999999999999" x14ac:dyDescent="0.3">
      <c r="A2" s="15"/>
      <c r="B2" s="1"/>
      <c r="C2" s="1"/>
      <c r="D2" s="1"/>
      <c r="E2" s="1"/>
      <c r="F2" s="1"/>
    </row>
    <row r="3" spans="1:15" ht="17.399999999999999" x14ac:dyDescent="0.3">
      <c r="A3" s="1452" t="s">
        <v>2532</v>
      </c>
      <c r="B3" s="1452"/>
      <c r="C3" s="1452"/>
      <c r="D3" s="1452"/>
      <c r="E3" s="1452"/>
      <c r="F3" s="1452"/>
      <c r="G3" s="1452"/>
      <c r="H3" s="1452"/>
      <c r="I3" s="1452"/>
      <c r="J3" s="1452"/>
      <c r="K3" s="1452"/>
      <c r="L3" s="1452"/>
      <c r="M3" s="1452"/>
    </row>
    <row r="4" spans="1:15" ht="17.399999999999999" x14ac:dyDescent="0.3">
      <c r="A4" s="1452" t="s">
        <v>440</v>
      </c>
      <c r="B4" s="1452"/>
      <c r="C4" s="1452"/>
      <c r="D4" s="1452"/>
      <c r="E4" s="1452"/>
      <c r="F4" s="1452"/>
      <c r="G4" s="1452"/>
      <c r="H4" s="1452"/>
      <c r="I4" s="1452"/>
      <c r="J4" s="1452"/>
      <c r="K4" s="1452"/>
      <c r="L4" s="1452"/>
      <c r="M4" s="1452"/>
    </row>
    <row r="6" spans="1:15" ht="15.6" x14ac:dyDescent="0.3">
      <c r="A6" s="2"/>
      <c r="B6" s="37">
        <v>2009</v>
      </c>
      <c r="C6" s="37">
        <v>2010</v>
      </c>
      <c r="D6" s="37">
        <v>2011</v>
      </c>
      <c r="E6" s="588">
        <v>2012</v>
      </c>
      <c r="F6" s="588">
        <v>2013</v>
      </c>
      <c r="G6" s="588">
        <v>2014</v>
      </c>
      <c r="H6" s="588">
        <v>2015</v>
      </c>
      <c r="I6" s="588">
        <v>2016</v>
      </c>
      <c r="J6" s="588">
        <v>2017</v>
      </c>
      <c r="K6" s="588">
        <v>2018</v>
      </c>
      <c r="L6" s="588">
        <v>2019</v>
      </c>
      <c r="M6" s="588">
        <v>2020</v>
      </c>
    </row>
    <row r="7" spans="1:15" ht="4.5" customHeight="1" thickBot="1" x14ac:dyDescent="0.3">
      <c r="A7" s="2"/>
      <c r="B7" s="201"/>
      <c r="C7" s="201"/>
      <c r="D7" s="201"/>
      <c r="E7" s="582"/>
      <c r="F7" s="582"/>
      <c r="G7" s="582"/>
      <c r="H7" s="582"/>
      <c r="I7" s="582"/>
      <c r="J7" s="582"/>
      <c r="K7" s="582"/>
      <c r="L7" s="582"/>
      <c r="M7" s="582"/>
    </row>
    <row r="8" spans="1:15" ht="4.5" customHeight="1" x14ac:dyDescent="0.25">
      <c r="A8" s="2"/>
      <c r="B8" s="109"/>
      <c r="C8" s="109"/>
      <c r="D8" s="109"/>
      <c r="E8" s="583"/>
      <c r="F8" s="583"/>
      <c r="G8" s="583"/>
      <c r="H8" s="583"/>
      <c r="I8" s="583"/>
      <c r="J8" s="583"/>
      <c r="K8" s="583"/>
      <c r="L8" s="583"/>
      <c r="M8" s="583"/>
    </row>
    <row r="9" spans="1:15" ht="13.8" x14ac:dyDescent="0.25">
      <c r="A9" s="162" t="s">
        <v>1332</v>
      </c>
      <c r="B9" s="175">
        <v>430</v>
      </c>
      <c r="C9" s="175">
        <v>396</v>
      </c>
      <c r="D9" s="175">
        <v>431</v>
      </c>
      <c r="E9" s="584">
        <v>387</v>
      </c>
      <c r="F9" s="584">
        <v>282</v>
      </c>
      <c r="G9" s="584">
        <v>292</v>
      </c>
      <c r="H9" s="584">
        <v>286</v>
      </c>
      <c r="I9" s="584">
        <v>305</v>
      </c>
      <c r="J9" s="584">
        <v>549</v>
      </c>
      <c r="K9" s="584">
        <v>562</v>
      </c>
      <c r="L9" s="584">
        <v>480</v>
      </c>
      <c r="M9" s="584">
        <v>429</v>
      </c>
    </row>
    <row r="10" spans="1:15" s="159" customFormat="1" ht="13.8" x14ac:dyDescent="0.25">
      <c r="A10" s="159" t="s">
        <v>1333</v>
      </c>
      <c r="B10" s="175">
        <v>56</v>
      </c>
      <c r="C10" s="175">
        <v>69</v>
      </c>
      <c r="D10" s="175">
        <v>70</v>
      </c>
      <c r="E10" s="585">
        <v>94</v>
      </c>
      <c r="F10" s="585">
        <v>71</v>
      </c>
      <c r="G10" s="585">
        <v>52</v>
      </c>
      <c r="H10" s="585">
        <v>58</v>
      </c>
      <c r="I10" s="585">
        <v>44</v>
      </c>
      <c r="J10" s="585">
        <v>98</v>
      </c>
      <c r="K10" s="585">
        <v>92</v>
      </c>
      <c r="L10" s="585">
        <v>125</v>
      </c>
      <c r="M10" s="585">
        <v>120</v>
      </c>
    </row>
    <row r="11" spans="1:15" s="159" customFormat="1" ht="13.8" x14ac:dyDescent="0.25">
      <c r="A11" s="159" t="s">
        <v>1334</v>
      </c>
      <c r="B11" s="175">
        <v>68</v>
      </c>
      <c r="C11" s="175">
        <v>50</v>
      </c>
      <c r="D11" s="175">
        <v>47</v>
      </c>
      <c r="E11" s="585">
        <v>127</v>
      </c>
      <c r="F11" s="585">
        <v>36</v>
      </c>
      <c r="G11" s="585">
        <v>43</v>
      </c>
      <c r="H11" s="585">
        <v>44</v>
      </c>
      <c r="I11" s="585">
        <v>96</v>
      </c>
      <c r="J11" s="585">
        <v>96</v>
      </c>
      <c r="K11" s="585">
        <v>94</v>
      </c>
      <c r="L11" s="585">
        <v>163</v>
      </c>
      <c r="M11" s="585">
        <v>132</v>
      </c>
    </row>
    <row r="12" spans="1:15" s="159" customFormat="1" ht="13.8" x14ac:dyDescent="0.25">
      <c r="A12" s="159" t="s">
        <v>353</v>
      </c>
      <c r="B12" s="175">
        <v>323</v>
      </c>
      <c r="C12" s="175">
        <v>241</v>
      </c>
      <c r="D12" s="175">
        <v>392</v>
      </c>
      <c r="E12" s="585">
        <v>333</v>
      </c>
      <c r="F12" s="585">
        <v>247</v>
      </c>
      <c r="G12" s="585">
        <v>124</v>
      </c>
      <c r="H12" s="585">
        <v>170</v>
      </c>
      <c r="I12" s="585">
        <v>111</v>
      </c>
      <c r="J12" s="585">
        <v>168</v>
      </c>
      <c r="K12" s="585">
        <v>341</v>
      </c>
      <c r="L12" s="585">
        <v>736</v>
      </c>
      <c r="M12" s="585">
        <v>481</v>
      </c>
    </row>
    <row r="13" spans="1:15" s="32" customFormat="1" ht="14.4" thickBot="1" x14ac:dyDescent="0.3">
      <c r="A13" s="32" t="s">
        <v>354</v>
      </c>
      <c r="B13" s="495">
        <v>877</v>
      </c>
      <c r="C13" s="495">
        <v>756</v>
      </c>
      <c r="D13" s="495">
        <v>940</v>
      </c>
      <c r="E13" s="586">
        <v>941</v>
      </c>
      <c r="F13" s="586">
        <v>636</v>
      </c>
      <c r="G13" s="586">
        <v>511</v>
      </c>
      <c r="H13" s="586">
        <v>558</v>
      </c>
      <c r="I13" s="586">
        <v>556</v>
      </c>
      <c r="J13" s="586">
        <v>911</v>
      </c>
      <c r="K13" s="586">
        <v>1089</v>
      </c>
      <c r="L13" s="586">
        <v>1504</v>
      </c>
      <c r="M13" s="586">
        <v>1162</v>
      </c>
      <c r="O13" s="49"/>
    </row>
    <row r="14" spans="1:15" s="32" customFormat="1" ht="14.25" customHeight="1" thickTop="1" x14ac:dyDescent="0.25">
      <c r="A14" s="213" t="s">
        <v>564</v>
      </c>
      <c r="B14" s="426">
        <v>0.23174157303370779</v>
      </c>
      <c r="C14" s="426">
        <v>-0.1379703534777651</v>
      </c>
      <c r="D14" s="426">
        <v>0.24338624338624348</v>
      </c>
      <c r="E14" s="587">
        <v>1.0638297872340718E-3</v>
      </c>
      <c r="F14" s="587">
        <v>-0.32412327311370881</v>
      </c>
      <c r="G14" s="587">
        <v>-0.19654088050314467</v>
      </c>
      <c r="H14" s="587">
        <v>9.1976516634050931E-2</v>
      </c>
      <c r="I14" s="587">
        <v>-3.5842293906810374E-3</v>
      </c>
      <c r="J14" s="587">
        <v>0.63848920863309355</v>
      </c>
      <c r="K14" s="587">
        <v>0.19538968166849613</v>
      </c>
      <c r="L14" s="587">
        <v>0.38108356290174461</v>
      </c>
      <c r="M14" s="587">
        <f>M13/L13-1</f>
        <v>-0.22739361702127658</v>
      </c>
    </row>
    <row r="15" spans="1:15" s="159" customFormat="1" ht="12.75" customHeight="1" x14ac:dyDescent="0.25">
      <c r="B15" s="167"/>
      <c r="C15" s="167"/>
      <c r="D15" s="167"/>
      <c r="E15" s="167"/>
      <c r="F15" s="167"/>
      <c r="G15" s="167"/>
      <c r="H15" s="167"/>
      <c r="I15" s="167"/>
      <c r="J15" s="167"/>
      <c r="K15" s="167"/>
      <c r="L15" s="167"/>
      <c r="M15" s="167"/>
      <c r="N15" s="443"/>
    </row>
    <row r="16" spans="1:15" s="278" customFormat="1" ht="11.4" x14ac:dyDescent="0.2">
      <c r="A16" s="277" t="s">
        <v>1124</v>
      </c>
    </row>
    <row r="17" spans="1:20" s="278" customFormat="1" ht="12.75" customHeight="1" x14ac:dyDescent="0.2">
      <c r="A17" s="277"/>
    </row>
    <row r="18" spans="1:20" s="278" customFormat="1" ht="11.4" x14ac:dyDescent="0.2">
      <c r="A18" s="1514" t="s">
        <v>1338</v>
      </c>
      <c r="B18" s="1514"/>
      <c r="C18" s="1514"/>
      <c r="D18" s="1514"/>
      <c r="E18" s="1514"/>
      <c r="F18" s="1514"/>
      <c r="G18" s="1514"/>
      <c r="H18" s="1514"/>
      <c r="I18" s="1514"/>
      <c r="J18" s="1514"/>
      <c r="K18" s="1514"/>
      <c r="L18" s="1514"/>
      <c r="M18" s="1514"/>
    </row>
    <row r="19" spans="1:20" s="278" customFormat="1" ht="11.4" x14ac:dyDescent="0.2">
      <c r="A19" s="1514" t="s">
        <v>1168</v>
      </c>
      <c r="B19" s="1514"/>
      <c r="C19" s="1514"/>
      <c r="D19" s="1514"/>
      <c r="E19" s="1514"/>
      <c r="F19" s="1514"/>
      <c r="G19" s="1514"/>
      <c r="H19" s="1514"/>
      <c r="I19" s="1514"/>
      <c r="J19" s="1514"/>
      <c r="K19" s="1514"/>
      <c r="L19" s="1514"/>
      <c r="M19" s="1514"/>
    </row>
    <row r="20" spans="1:20" s="278" customFormat="1" ht="11.4" x14ac:dyDescent="0.2">
      <c r="A20" s="1512" t="s">
        <v>708</v>
      </c>
      <c r="B20" s="1512"/>
      <c r="C20" s="1512"/>
      <c r="D20" s="1512"/>
      <c r="E20" s="1512"/>
      <c r="F20" s="1512"/>
      <c r="G20" s="1512"/>
      <c r="H20" s="1512"/>
      <c r="I20" s="1512"/>
      <c r="J20" s="1512"/>
      <c r="K20" s="1512"/>
      <c r="L20" s="1512"/>
      <c r="M20" s="1512"/>
    </row>
    <row r="21" spans="1:20" s="278" customFormat="1" ht="11.4" x14ac:dyDescent="0.2">
      <c r="A21" s="277"/>
    </row>
    <row r="22" spans="1:20" s="278" customFormat="1" ht="11.4" x14ac:dyDescent="0.2">
      <c r="A22" s="1512" t="s">
        <v>780</v>
      </c>
      <c r="B22" s="1512"/>
      <c r="C22" s="1512"/>
      <c r="D22" s="1512"/>
      <c r="E22" s="1512"/>
      <c r="F22" s="1512"/>
      <c r="G22" s="1512"/>
      <c r="H22" s="1512"/>
      <c r="I22" s="1512"/>
      <c r="J22" s="1512"/>
      <c r="K22" s="1512"/>
      <c r="L22" s="1512"/>
      <c r="M22" s="1512"/>
    </row>
    <row r="23" spans="1:20" s="278" customFormat="1" ht="11.4" x14ac:dyDescent="0.2">
      <c r="A23" s="1512" t="s">
        <v>709</v>
      </c>
      <c r="B23" s="1512"/>
      <c r="C23" s="1512"/>
      <c r="D23" s="1512"/>
      <c r="E23" s="1512"/>
      <c r="F23" s="1512"/>
      <c r="G23" s="1512"/>
      <c r="H23" s="1512"/>
      <c r="I23" s="1512"/>
      <c r="J23" s="1512"/>
      <c r="K23" s="1512"/>
      <c r="L23" s="1512"/>
      <c r="M23" s="1512"/>
    </row>
    <row r="24" spans="1:20" s="278" customFormat="1" ht="11.4" x14ac:dyDescent="0.2">
      <c r="A24" s="277"/>
    </row>
    <row r="25" spans="1:20" s="278" customFormat="1" ht="11.4" x14ac:dyDescent="0.2">
      <c r="A25" s="1512" t="s">
        <v>1408</v>
      </c>
      <c r="B25" s="1512"/>
      <c r="C25" s="1512"/>
      <c r="D25" s="1512"/>
      <c r="E25" s="1512"/>
      <c r="F25" s="1512"/>
      <c r="G25" s="1512"/>
      <c r="H25" s="1512"/>
      <c r="I25" s="1512"/>
      <c r="J25" s="1512"/>
      <c r="K25" s="1512"/>
      <c r="L25" s="1512"/>
      <c r="M25" s="1512"/>
    </row>
    <row r="26" spans="1:20" s="278" customFormat="1" ht="11.4" x14ac:dyDescent="0.2">
      <c r="A26" s="1512" t="s">
        <v>277</v>
      </c>
      <c r="B26" s="1512"/>
      <c r="C26" s="1512"/>
      <c r="D26" s="1512"/>
      <c r="E26" s="1512"/>
      <c r="F26" s="1512"/>
      <c r="G26" s="1512"/>
      <c r="H26" s="1512"/>
      <c r="I26" s="1512"/>
      <c r="J26" s="1512"/>
      <c r="K26" s="1512"/>
      <c r="L26" s="1512"/>
      <c r="M26" s="1512"/>
    </row>
    <row r="27" spans="1:20" x14ac:dyDescent="0.25">
      <c r="A27" s="2"/>
    </row>
    <row r="28" spans="1:20" ht="27" customHeight="1" x14ac:dyDescent="0.25">
      <c r="A28" s="1473" t="s">
        <v>2192</v>
      </c>
      <c r="B28" s="1473"/>
      <c r="C28" s="1473"/>
      <c r="D28" s="1473"/>
      <c r="E28" s="1473"/>
      <c r="F28" s="1473"/>
      <c r="G28" s="1473"/>
      <c r="H28" s="1473"/>
      <c r="I28" s="1473"/>
      <c r="J28" s="1473"/>
      <c r="K28" s="1473"/>
      <c r="L28" s="1473"/>
      <c r="M28" s="1473"/>
    </row>
    <row r="29" spans="1:20" s="159" customFormat="1" ht="12" customHeight="1" x14ac:dyDescent="0.25"/>
    <row r="30" spans="1:20" ht="17.399999999999999" x14ac:dyDescent="0.3">
      <c r="A30" s="1451" t="s">
        <v>719</v>
      </c>
      <c r="B30" s="1451"/>
      <c r="C30" s="1451"/>
      <c r="D30" s="1451"/>
      <c r="E30" s="1451"/>
      <c r="F30" s="1451"/>
      <c r="G30" s="1451"/>
      <c r="H30" s="1451"/>
      <c r="I30" s="1451"/>
      <c r="J30" s="1451"/>
      <c r="K30" s="1451"/>
      <c r="L30" s="1451"/>
      <c r="M30" s="1451"/>
      <c r="N30" s="29"/>
      <c r="O30" s="29"/>
      <c r="P30" s="29"/>
      <c r="Q30" s="29"/>
      <c r="R30" s="29"/>
      <c r="S30" s="29"/>
      <c r="T30" s="29"/>
    </row>
    <row r="31" spans="1:20" ht="17.399999999999999" x14ac:dyDescent="0.3">
      <c r="A31" s="15"/>
      <c r="B31" s="15"/>
      <c r="C31" s="15"/>
      <c r="D31" s="15"/>
      <c r="E31" s="15"/>
      <c r="F31" s="15"/>
      <c r="G31" s="15"/>
      <c r="H31" s="15"/>
      <c r="I31" s="15"/>
      <c r="J31" s="15"/>
      <c r="K31" s="15"/>
      <c r="L31" s="15"/>
      <c r="M31" s="15"/>
      <c r="N31" s="15"/>
      <c r="O31" s="15"/>
      <c r="P31" s="15"/>
      <c r="Q31" s="15"/>
      <c r="R31" s="15"/>
      <c r="S31" s="15"/>
      <c r="T31" s="15"/>
    </row>
    <row r="32" spans="1:20" ht="17.399999999999999" x14ac:dyDescent="0.3">
      <c r="A32" s="1452" t="s">
        <v>2533</v>
      </c>
      <c r="B32" s="1452"/>
      <c r="C32" s="1452"/>
      <c r="D32" s="1452"/>
      <c r="E32" s="1452"/>
      <c r="F32" s="1452"/>
      <c r="G32" s="1452"/>
      <c r="H32" s="1452"/>
      <c r="I32" s="1452"/>
      <c r="J32" s="1452"/>
      <c r="K32" s="1452"/>
      <c r="L32" s="1452"/>
      <c r="M32" s="1452"/>
      <c r="N32" s="29"/>
      <c r="O32" s="29"/>
      <c r="P32" s="29"/>
      <c r="Q32" s="29"/>
      <c r="R32" s="29"/>
      <c r="S32" s="29"/>
      <c r="T32" s="29"/>
    </row>
    <row r="33" spans="1:20" ht="17.399999999999999" x14ac:dyDescent="0.3">
      <c r="A33" s="1452" t="s">
        <v>440</v>
      </c>
      <c r="B33" s="1452"/>
      <c r="C33" s="1452"/>
      <c r="D33" s="1452"/>
      <c r="E33" s="1452"/>
      <c r="F33" s="1452"/>
      <c r="G33" s="1452"/>
      <c r="H33" s="1452"/>
      <c r="I33" s="1452"/>
      <c r="J33" s="1452"/>
      <c r="K33" s="1452"/>
      <c r="L33" s="1452"/>
      <c r="M33" s="1452"/>
      <c r="N33" s="29"/>
      <c r="O33" s="29"/>
      <c r="P33" s="29"/>
      <c r="Q33" s="29"/>
      <c r="R33" s="29"/>
      <c r="S33" s="29"/>
      <c r="T33" s="29"/>
    </row>
    <row r="34" spans="1:20" ht="17.399999999999999" x14ac:dyDescent="0.3">
      <c r="A34" s="1452" t="s">
        <v>29</v>
      </c>
      <c r="B34" s="1452"/>
      <c r="C34" s="1452"/>
      <c r="D34" s="1452"/>
      <c r="E34" s="1452"/>
      <c r="F34" s="1452"/>
      <c r="G34" s="1452"/>
      <c r="H34" s="1452"/>
      <c r="I34" s="1452"/>
      <c r="J34" s="1452"/>
      <c r="K34" s="1452"/>
      <c r="L34" s="1452"/>
      <c r="M34" s="1452"/>
      <c r="N34" s="29"/>
      <c r="O34" s="29"/>
      <c r="P34" s="29"/>
      <c r="Q34" s="29"/>
      <c r="R34" s="29"/>
      <c r="S34" s="29"/>
      <c r="T34" s="29"/>
    </row>
    <row r="35" spans="1:20" ht="12.75" customHeight="1" x14ac:dyDescent="0.3">
      <c r="A35" s="15"/>
      <c r="B35" s="15"/>
      <c r="C35" s="15"/>
      <c r="D35" s="15"/>
      <c r="E35" s="15"/>
      <c r="F35" s="15"/>
      <c r="G35" s="15"/>
      <c r="H35" s="15"/>
      <c r="I35" s="15"/>
      <c r="J35" s="15"/>
      <c r="K35" s="15"/>
      <c r="L35" s="15"/>
      <c r="M35" s="15"/>
      <c r="N35" s="15" t="s">
        <v>1164</v>
      </c>
      <c r="O35" s="15"/>
      <c r="P35" s="15"/>
      <c r="Q35" s="15"/>
      <c r="R35" s="15"/>
      <c r="S35" s="15"/>
      <c r="T35" s="15"/>
    </row>
    <row r="36" spans="1:20" ht="15.6" x14ac:dyDescent="0.3">
      <c r="A36" s="2"/>
      <c r="B36" s="37">
        <v>2009</v>
      </c>
      <c r="C36" s="37">
        <v>2010</v>
      </c>
      <c r="D36" s="37">
        <v>2011</v>
      </c>
      <c r="E36" s="588">
        <v>2012</v>
      </c>
      <c r="F36" s="588">
        <v>2013</v>
      </c>
      <c r="G36" s="588">
        <v>2014</v>
      </c>
      <c r="H36" s="588">
        <v>2015</v>
      </c>
      <c r="I36" s="588">
        <v>2016</v>
      </c>
      <c r="J36" s="588">
        <v>2017</v>
      </c>
      <c r="K36" s="588">
        <v>2018</v>
      </c>
      <c r="L36" s="588">
        <v>2019</v>
      </c>
      <c r="M36" s="588">
        <v>2020</v>
      </c>
    </row>
    <row r="37" spans="1:20" ht="4.5" customHeight="1" thickBot="1" x14ac:dyDescent="0.3">
      <c r="A37" s="2"/>
      <c r="B37" s="201"/>
      <c r="C37" s="201"/>
      <c r="D37" s="201"/>
      <c r="E37" s="582"/>
      <c r="F37" s="582"/>
      <c r="G37" s="582"/>
      <c r="H37" s="582"/>
      <c r="I37" s="582"/>
      <c r="J37" s="582"/>
      <c r="K37" s="582"/>
      <c r="L37" s="582"/>
      <c r="M37" s="582"/>
    </row>
    <row r="38" spans="1:20" ht="4.5" customHeight="1" x14ac:dyDescent="0.25">
      <c r="A38" s="2"/>
      <c r="B38" s="904"/>
      <c r="C38" s="904"/>
      <c r="D38" s="904"/>
      <c r="E38" s="583"/>
      <c r="F38" s="583"/>
      <c r="G38" s="583"/>
      <c r="H38" s="583"/>
      <c r="I38" s="583"/>
      <c r="J38" s="583"/>
      <c r="K38" s="583"/>
      <c r="L38" s="583"/>
      <c r="M38" s="583"/>
    </row>
    <row r="39" spans="1:20" ht="13.8" x14ac:dyDescent="0.25">
      <c r="A39" s="162" t="s">
        <v>331</v>
      </c>
      <c r="B39" s="181">
        <v>3</v>
      </c>
      <c r="C39" s="181">
        <v>2.2000000000000002</v>
      </c>
      <c r="D39" s="181">
        <v>3.4</v>
      </c>
      <c r="E39" s="181">
        <v>5.7</v>
      </c>
      <c r="F39" s="181">
        <v>8</v>
      </c>
      <c r="G39" s="181">
        <v>5.4</v>
      </c>
      <c r="H39" s="181">
        <v>4.2</v>
      </c>
      <c r="I39" s="181">
        <v>1.5</v>
      </c>
      <c r="J39" s="181">
        <v>0.8</v>
      </c>
      <c r="K39" s="181">
        <v>0.1</v>
      </c>
      <c r="L39" s="181">
        <v>1.2</v>
      </c>
      <c r="M39" s="181">
        <v>2.4</v>
      </c>
    </row>
    <row r="40" spans="1:20" ht="13.8" x14ac:dyDescent="0.25">
      <c r="A40" s="162" t="s">
        <v>586</v>
      </c>
      <c r="B40" s="181">
        <v>1.7</v>
      </c>
      <c r="C40" s="181">
        <v>1.1000000000000001</v>
      </c>
      <c r="D40" s="181">
        <v>1.1000000000000001</v>
      </c>
      <c r="E40" s="181">
        <v>1.2</v>
      </c>
      <c r="F40" s="181">
        <v>3</v>
      </c>
      <c r="G40" s="181">
        <v>3.1</v>
      </c>
      <c r="H40" s="181">
        <v>7.6</v>
      </c>
      <c r="I40" s="181">
        <v>4</v>
      </c>
      <c r="J40" s="181">
        <v>3</v>
      </c>
      <c r="K40" s="181">
        <v>1.1000000000000001</v>
      </c>
      <c r="L40" s="181">
        <v>1.1000000000000001</v>
      </c>
      <c r="M40" s="181">
        <v>1.5</v>
      </c>
    </row>
    <row r="41" spans="1:20" x14ac:dyDescent="0.25">
      <c r="A41" s="496"/>
      <c r="B41" s="173"/>
      <c r="C41" s="173"/>
      <c r="D41" s="173"/>
      <c r="E41" s="173"/>
      <c r="F41" s="173"/>
      <c r="G41" s="173"/>
      <c r="H41" s="173"/>
      <c r="I41" s="173"/>
      <c r="J41" s="173"/>
      <c r="K41" s="173"/>
      <c r="L41" s="173"/>
      <c r="M41" s="173"/>
    </row>
    <row r="42" spans="1:20" ht="29.25" customHeight="1" x14ac:dyDescent="0.25">
      <c r="A42" s="1473" t="s">
        <v>2193</v>
      </c>
      <c r="B42" s="1473"/>
      <c r="C42" s="1473"/>
      <c r="D42" s="1473"/>
      <c r="E42" s="1473"/>
      <c r="F42" s="1473"/>
      <c r="G42" s="1473"/>
      <c r="H42" s="1473"/>
      <c r="I42" s="1473"/>
      <c r="J42" s="1473"/>
      <c r="K42" s="1473"/>
      <c r="L42" s="1473"/>
      <c r="M42" s="1473"/>
    </row>
    <row r="43" spans="1:20" ht="10.5" customHeight="1" x14ac:dyDescent="0.25">
      <c r="A43" s="1175"/>
      <c r="B43" s="1175"/>
      <c r="C43" s="1175"/>
      <c r="D43" s="1175"/>
      <c r="E43" s="1175"/>
      <c r="F43" s="1175"/>
      <c r="G43" s="1175"/>
      <c r="H43" s="1175"/>
      <c r="I43" s="1175"/>
      <c r="J43" s="1175"/>
      <c r="K43" s="1175"/>
      <c r="L43" s="1175"/>
      <c r="M43" s="1175"/>
    </row>
    <row r="44" spans="1:20" ht="27.75" customHeight="1" x14ac:dyDescent="0.25">
      <c r="A44" s="1473" t="s">
        <v>2194</v>
      </c>
      <c r="B44" s="1473"/>
      <c r="C44" s="1473"/>
      <c r="D44" s="1473"/>
      <c r="E44" s="1473"/>
      <c r="F44" s="1473"/>
      <c r="G44" s="1473"/>
      <c r="H44" s="1473"/>
      <c r="I44" s="1473"/>
      <c r="J44" s="1473"/>
      <c r="K44" s="1473"/>
      <c r="L44" s="1473"/>
      <c r="M44" s="1473"/>
    </row>
    <row r="45" spans="1:20" ht="13.8" x14ac:dyDescent="0.25">
      <c r="A45" s="891"/>
      <c r="B45" s="891"/>
      <c r="C45" s="891"/>
      <c r="D45" s="891"/>
      <c r="E45" s="891"/>
      <c r="F45" s="891"/>
      <c r="G45" s="891"/>
      <c r="H45" s="891"/>
      <c r="I45" s="891"/>
      <c r="J45" s="891"/>
      <c r="K45" s="891"/>
      <c r="L45" s="891"/>
      <c r="M45" s="891"/>
    </row>
    <row r="46" spans="1:20" ht="17.399999999999999" x14ac:dyDescent="0.3">
      <c r="A46" s="1451" t="s">
        <v>724</v>
      </c>
      <c r="B46" s="1513"/>
      <c r="C46" s="1513"/>
      <c r="D46" s="1513"/>
      <c r="E46" s="1513"/>
      <c r="F46" s="1513"/>
      <c r="G46" s="1513"/>
      <c r="H46" s="1513"/>
      <c r="I46" s="1513"/>
      <c r="J46" s="1513"/>
      <c r="K46" s="1513"/>
      <c r="L46" s="1513"/>
      <c r="M46" s="1513"/>
    </row>
    <row r="47" spans="1:20" ht="17.399999999999999" x14ac:dyDescent="0.3">
      <c r="A47" s="497"/>
      <c r="B47" s="498"/>
      <c r="C47" s="498"/>
      <c r="D47" s="498"/>
      <c r="E47" s="498"/>
      <c r="F47" s="498"/>
      <c r="G47" s="498"/>
      <c r="H47" s="498"/>
      <c r="I47" s="498"/>
      <c r="J47" s="498"/>
      <c r="K47" s="498"/>
      <c r="L47" s="498"/>
      <c r="M47" s="498"/>
    </row>
    <row r="48" spans="1:20" ht="17.399999999999999" x14ac:dyDescent="0.3">
      <c r="A48" s="1452" t="s">
        <v>2534</v>
      </c>
      <c r="B48" s="1511"/>
      <c r="C48" s="1511"/>
      <c r="D48" s="1511"/>
      <c r="E48" s="1511"/>
      <c r="F48" s="1511"/>
      <c r="G48" s="1511"/>
      <c r="H48" s="1511"/>
      <c r="I48" s="1511"/>
      <c r="J48" s="1511"/>
      <c r="K48" s="1511"/>
      <c r="L48" s="1511"/>
      <c r="M48" s="1511"/>
    </row>
    <row r="49" spans="1:13" ht="17.399999999999999" x14ac:dyDescent="0.3">
      <c r="A49" s="1511" t="s">
        <v>843</v>
      </c>
      <c r="B49" s="1511"/>
      <c r="C49" s="1511"/>
      <c r="D49" s="1511"/>
      <c r="E49" s="1511"/>
      <c r="F49" s="1511"/>
      <c r="G49" s="1511"/>
      <c r="H49" s="1511"/>
      <c r="I49" s="1511"/>
      <c r="J49" s="1511"/>
      <c r="K49" s="1511"/>
      <c r="L49" s="1511"/>
      <c r="M49" s="1511"/>
    </row>
    <row r="50" spans="1:13" ht="18" customHeight="1" x14ac:dyDescent="0.3">
      <c r="A50" s="1511" t="s">
        <v>535</v>
      </c>
      <c r="B50" s="1511"/>
      <c r="C50" s="1511"/>
      <c r="D50" s="1511"/>
      <c r="E50" s="1511"/>
      <c r="F50" s="1511"/>
      <c r="G50" s="1511"/>
      <c r="H50" s="1511"/>
      <c r="I50" s="1511"/>
      <c r="J50" s="1511"/>
      <c r="K50" s="1511"/>
      <c r="L50" s="1511"/>
      <c r="M50" s="1511"/>
    </row>
    <row r="51" spans="1:13" ht="12.75" customHeight="1" x14ac:dyDescent="0.3">
      <c r="A51" s="497"/>
      <c r="B51" s="483"/>
      <c r="C51" s="483"/>
      <c r="D51" s="483"/>
      <c r="E51" s="483"/>
      <c r="F51" s="483"/>
      <c r="G51" s="483"/>
      <c r="H51" s="483"/>
      <c r="I51" s="483"/>
      <c r="J51" s="483"/>
      <c r="K51" s="483"/>
      <c r="L51" s="483"/>
      <c r="M51" s="483"/>
    </row>
    <row r="52" spans="1:13" ht="15.6" x14ac:dyDescent="0.3">
      <c r="A52" s="499" t="s">
        <v>614</v>
      </c>
      <c r="B52" s="991" t="s">
        <v>914</v>
      </c>
      <c r="C52" s="991">
        <v>2010</v>
      </c>
      <c r="D52" s="991">
        <v>2011</v>
      </c>
      <c r="E52" s="588">
        <v>2012</v>
      </c>
      <c r="F52" s="588">
        <v>2013</v>
      </c>
      <c r="G52" s="588">
        <v>2014</v>
      </c>
      <c r="H52" s="588">
        <v>2015</v>
      </c>
      <c r="I52" s="588">
        <v>2016</v>
      </c>
      <c r="J52" s="588">
        <v>2017</v>
      </c>
      <c r="K52" s="588">
        <v>2018</v>
      </c>
      <c r="L52" s="588">
        <v>2019</v>
      </c>
      <c r="M52" s="588">
        <v>2020</v>
      </c>
    </row>
    <row r="53" spans="1:13" ht="4.5" customHeight="1" thickBot="1" x14ac:dyDescent="0.3">
      <c r="A53" s="500"/>
      <c r="B53" s="501"/>
      <c r="C53" s="501"/>
      <c r="D53" s="501"/>
      <c r="E53" s="589"/>
      <c r="F53" s="589"/>
      <c r="G53" s="589"/>
      <c r="H53" s="589"/>
      <c r="I53" s="589"/>
      <c r="J53" s="589"/>
      <c r="K53" s="589"/>
      <c r="L53" s="589"/>
      <c r="M53" s="589"/>
    </row>
    <row r="54" spans="1:13" ht="3.75" customHeight="1" x14ac:dyDescent="0.25">
      <c r="A54" s="502"/>
      <c r="B54" s="406"/>
      <c r="C54" s="406"/>
      <c r="D54" s="406"/>
      <c r="E54" s="590"/>
      <c r="F54" s="590"/>
      <c r="G54" s="590"/>
      <c r="H54" s="590"/>
      <c r="I54" s="590"/>
      <c r="J54" s="590"/>
      <c r="K54" s="590"/>
      <c r="L54" s="590"/>
      <c r="M54" s="590"/>
    </row>
    <row r="55" spans="1:13" ht="13.8" x14ac:dyDescent="0.25">
      <c r="A55" s="162" t="s">
        <v>75</v>
      </c>
      <c r="B55" s="175">
        <v>447</v>
      </c>
      <c r="C55" s="175">
        <v>477</v>
      </c>
      <c r="D55" s="175">
        <v>490</v>
      </c>
      <c r="E55" s="584">
        <v>513</v>
      </c>
      <c r="F55" s="584">
        <v>531</v>
      </c>
      <c r="G55" s="584">
        <v>523</v>
      </c>
      <c r="H55" s="584">
        <v>533</v>
      </c>
      <c r="I55" s="584">
        <v>560</v>
      </c>
      <c r="J55" s="584">
        <v>576</v>
      </c>
      <c r="K55" s="584">
        <v>585</v>
      </c>
      <c r="L55" s="584">
        <v>581</v>
      </c>
      <c r="M55" s="584">
        <v>621</v>
      </c>
    </row>
    <row r="56" spans="1:13" ht="13.8" x14ac:dyDescent="0.25">
      <c r="A56" s="162" t="s">
        <v>76</v>
      </c>
      <c r="B56" s="175">
        <v>561</v>
      </c>
      <c r="C56" s="175">
        <v>577</v>
      </c>
      <c r="D56" s="175">
        <v>602</v>
      </c>
      <c r="E56" s="584">
        <v>632</v>
      </c>
      <c r="F56" s="584">
        <v>649</v>
      </c>
      <c r="G56" s="584">
        <v>672</v>
      </c>
      <c r="H56" s="584">
        <v>685</v>
      </c>
      <c r="I56" s="584">
        <v>704</v>
      </c>
      <c r="J56" s="584">
        <v>734</v>
      </c>
      <c r="K56" s="584">
        <v>755</v>
      </c>
      <c r="L56" s="584">
        <v>780</v>
      </c>
      <c r="M56" s="584">
        <v>820</v>
      </c>
    </row>
    <row r="57" spans="1:13" ht="13.8" x14ac:dyDescent="0.25">
      <c r="A57" s="162" t="s">
        <v>77</v>
      </c>
      <c r="B57" s="175">
        <v>703</v>
      </c>
      <c r="C57" s="175">
        <v>733</v>
      </c>
      <c r="D57" s="175">
        <v>762</v>
      </c>
      <c r="E57" s="584">
        <v>804</v>
      </c>
      <c r="F57" s="584">
        <v>805</v>
      </c>
      <c r="G57" s="584">
        <v>837</v>
      </c>
      <c r="H57" s="584">
        <v>834</v>
      </c>
      <c r="I57" s="584">
        <v>876</v>
      </c>
      <c r="J57" s="584">
        <v>911</v>
      </c>
      <c r="K57" s="584">
        <v>937</v>
      </c>
      <c r="L57" s="584">
        <v>962</v>
      </c>
      <c r="M57" s="584">
        <v>1013</v>
      </c>
    </row>
    <row r="58" spans="1:13" ht="13.8" x14ac:dyDescent="0.25">
      <c r="A58" s="162" t="s">
        <v>460</v>
      </c>
      <c r="B58" s="175">
        <v>861</v>
      </c>
      <c r="C58" s="175">
        <v>835</v>
      </c>
      <c r="D58" s="175">
        <v>928</v>
      </c>
      <c r="E58" s="584">
        <v>972</v>
      </c>
      <c r="F58" s="584">
        <v>985</v>
      </c>
      <c r="G58" s="584">
        <v>972</v>
      </c>
      <c r="H58" s="584">
        <v>990</v>
      </c>
      <c r="I58" s="584">
        <v>1015</v>
      </c>
      <c r="J58" s="584">
        <v>1040</v>
      </c>
      <c r="K58" s="584">
        <v>1059</v>
      </c>
      <c r="L58" s="584">
        <v>1110</v>
      </c>
      <c r="M58" s="584">
        <v>1163</v>
      </c>
    </row>
    <row r="59" spans="1:13" ht="13.8" x14ac:dyDescent="0.25">
      <c r="A59" s="1270"/>
      <c r="B59" s="175"/>
      <c r="C59" s="175"/>
      <c r="D59" s="175"/>
      <c r="E59" s="584"/>
      <c r="F59" s="584"/>
      <c r="G59" s="584"/>
      <c r="H59" s="584"/>
      <c r="I59" s="584"/>
      <c r="J59" s="584"/>
      <c r="K59" s="584"/>
      <c r="L59" s="584"/>
      <c r="M59" s="584"/>
    </row>
    <row r="60" spans="1:13" ht="12.75" customHeight="1" x14ac:dyDescent="0.25">
      <c r="A60" s="1269" t="s">
        <v>2344</v>
      </c>
      <c r="B60" s="274"/>
      <c r="C60" s="274"/>
      <c r="D60" s="274"/>
      <c r="E60" s="274"/>
      <c r="F60" s="274"/>
      <c r="G60" s="274"/>
      <c r="H60" s="274"/>
      <c r="I60" s="275"/>
      <c r="J60" s="275"/>
      <c r="K60" s="275"/>
      <c r="L60" s="275"/>
      <c r="M60" s="274"/>
    </row>
    <row r="61" spans="1:13" ht="39" customHeight="1" x14ac:dyDescent="0.25">
      <c r="A61" s="1473" t="s">
        <v>2195</v>
      </c>
      <c r="B61" s="1473"/>
      <c r="C61" s="1473"/>
      <c r="D61" s="1473"/>
      <c r="E61" s="1473"/>
      <c r="F61" s="1473"/>
      <c r="G61" s="1473"/>
      <c r="H61" s="1473"/>
      <c r="I61" s="1473"/>
      <c r="J61" s="1473"/>
      <c r="K61" s="1473"/>
      <c r="L61" s="1473"/>
      <c r="M61" s="1473"/>
    </row>
    <row r="62" spans="1:13" ht="13.8" x14ac:dyDescent="0.25">
      <c r="A62" s="10"/>
      <c r="C62" s="233"/>
      <c r="D62" s="233"/>
      <c r="F62" s="233"/>
      <c r="G62" s="233"/>
      <c r="H62" s="233"/>
      <c r="I62" s="233"/>
      <c r="J62" s="233"/>
      <c r="K62" s="233"/>
      <c r="L62" s="234"/>
    </row>
    <row r="63" spans="1:13" ht="13.8" x14ac:dyDescent="0.25">
      <c r="A63" s="10"/>
      <c r="C63" s="233"/>
      <c r="D63" s="233"/>
      <c r="F63" s="233"/>
      <c r="G63" s="233"/>
      <c r="H63" s="233"/>
      <c r="I63" s="233"/>
      <c r="J63" s="233"/>
      <c r="K63" s="233"/>
      <c r="L63" s="233"/>
    </row>
    <row r="64" spans="1:13" ht="13.8" x14ac:dyDescent="0.25">
      <c r="A64" s="10"/>
      <c r="C64" s="233"/>
      <c r="D64" s="233"/>
      <c r="F64" s="233"/>
      <c r="G64" s="233"/>
      <c r="H64" s="233"/>
      <c r="I64" s="233"/>
      <c r="J64" s="233"/>
      <c r="K64" s="233"/>
      <c r="L64" s="233"/>
    </row>
    <row r="65" spans="1:13" ht="13.8" x14ac:dyDescent="0.25">
      <c r="A65" s="10"/>
      <c r="C65" s="253"/>
      <c r="D65" s="253"/>
      <c r="E65" s="253"/>
      <c r="F65" s="253"/>
      <c r="G65" s="253"/>
      <c r="H65" s="253"/>
      <c r="I65" s="253"/>
      <c r="J65" s="253"/>
      <c r="K65" s="253"/>
      <c r="L65" s="253"/>
    </row>
    <row r="66" spans="1:13" ht="13.8" x14ac:dyDescent="0.25">
      <c r="A66" s="162"/>
    </row>
    <row r="67" spans="1:13" x14ac:dyDescent="0.25">
      <c r="A67" s="2"/>
    </row>
    <row r="68" spans="1:13" x14ac:dyDescent="0.25">
      <c r="A68" s="2"/>
    </row>
    <row r="69" spans="1:13" ht="13.8" x14ac:dyDescent="0.25">
      <c r="A69" s="162"/>
      <c r="B69" s="159"/>
      <c r="C69" s="159"/>
      <c r="D69" s="159"/>
      <c r="E69" s="159"/>
      <c r="F69" s="159"/>
      <c r="G69" s="159"/>
      <c r="H69" s="159"/>
      <c r="I69" s="159"/>
      <c r="J69" s="159"/>
      <c r="K69" s="159"/>
      <c r="L69" s="159"/>
      <c r="M69" s="159"/>
    </row>
    <row r="70" spans="1:13" ht="13.8" x14ac:dyDescent="0.25">
      <c r="A70" s="162"/>
      <c r="B70" s="159"/>
      <c r="C70" s="159"/>
      <c r="D70" s="159"/>
      <c r="E70" s="159"/>
      <c r="F70" s="159"/>
      <c r="G70" s="159"/>
      <c r="H70" s="159"/>
      <c r="I70" s="159"/>
      <c r="J70" s="159"/>
      <c r="K70" s="159"/>
      <c r="L70" s="159"/>
      <c r="M70" s="159"/>
    </row>
  </sheetData>
  <customSheetViews>
    <customSheetView guid="{9014CDA8-C3FC-41E6-A045-DAEFC55B82B1}" showPageBreaks="1" fitToPage="1" printArea="1" topLeftCell="A44">
      <selection activeCell="A46" sqref="A46:M46"/>
      <pageMargins left="0.75" right="0.75" top="1" bottom="1" header="0.5" footer="0.5"/>
      <printOptions horizontalCentered="1"/>
      <pageSetup scale="79"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M11" sqref="M11:M12"/>
      <pageMargins left="0.75" right="0.75" top="1" bottom="1" header="0.5" footer="0.5"/>
      <printOptions horizontalCentered="1"/>
      <pageSetup scale="80" firstPageNumber="33" orientation="portrait" horizontalDpi="4294967293" verticalDpi="300" r:id="rId2"/>
      <headerFooter alignWithMargins="0">
        <oddFooter>&amp;C&amp;P</oddFooter>
      </headerFooter>
    </customSheetView>
  </customSheetViews>
  <mergeCells count="22">
    <mergeCell ref="A1:M1"/>
    <mergeCell ref="A3:M3"/>
    <mergeCell ref="A4:M4"/>
    <mergeCell ref="A46:M46"/>
    <mergeCell ref="A30:M30"/>
    <mergeCell ref="A32:M32"/>
    <mergeCell ref="A33:M33"/>
    <mergeCell ref="A28:M28"/>
    <mergeCell ref="A42:M42"/>
    <mergeCell ref="A44:M44"/>
    <mergeCell ref="A18:M18"/>
    <mergeCell ref="A19:M19"/>
    <mergeCell ref="A20:M20"/>
    <mergeCell ref="A22:M22"/>
    <mergeCell ref="A23:M23"/>
    <mergeCell ref="A25:M25"/>
    <mergeCell ref="A26:M26"/>
    <mergeCell ref="A61:M61"/>
    <mergeCell ref="A50:M50"/>
    <mergeCell ref="A34:M34"/>
    <mergeCell ref="A48:M48"/>
    <mergeCell ref="A49:M49"/>
  </mergeCells>
  <phoneticPr fontId="0" type="noConversion"/>
  <hyperlinks>
    <hyperlink ref="A42:M42" r:id="rId3" display="Source: Statistics Canada. Table 34-10-0128-01 Canada Mortgage and Housing Corporation, vacancy rates, apartment structures of six units and over, privately initiated in urban centres of 50,000 and over" xr:uid="{00000000-0004-0000-3300-000000000000}"/>
    <hyperlink ref="A61:M61" r:id="rId4" display="Source: Statistics Canada. Table 34-10-0133-01 Canada Mortgage and Housing Corporation, average rents for areas with a population of 10,000 and over" xr:uid="{00000000-0004-0000-3300-000001000000}"/>
    <hyperlink ref="A28:M28" r:id="rId5" display="Source: Statistics Canada. Table 34-10-0126-01 Canada Mortgage and Housing Corporation, housing starts, under construction and completions, all areas, annual" xr:uid="{00000000-0004-0000-3300-000002000000}"/>
    <hyperlink ref="A44:M44" r:id="rId6" display="Statistics Canada. Table 34-10-0129-01 Canada Mortgage and Housing Corporation, vacancy rates, apartment structures of six units and over, privately initiated in urban centres of 10,000 to 49,999" xr:uid="{00000000-0004-0000-3300-000003000000}"/>
  </hyperlinks>
  <printOptions horizontalCentered="1"/>
  <pageMargins left="0.74803149606299202" right="0.74803149606299202" top="0.98425196850393704" bottom="0.98425196850393704" header="0.511811023622047" footer="0.511811023622047"/>
  <pageSetup scale="72" firstPageNumber="27" orientation="portrait" useFirstPageNumber="1" r:id="rId7"/>
  <headerFooter alignWithMargins="0"/>
  <legacyDrawingHF r:id="rId8"/>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29">
    <tabColor indexed="46"/>
    <pageSetUpPr fitToPage="1"/>
  </sheetPr>
  <dimension ref="A1:H67"/>
  <sheetViews>
    <sheetView zoomScaleNormal="100" workbookViewId="0">
      <selection sqref="A1:H1"/>
    </sheetView>
  </sheetViews>
  <sheetFormatPr defaultRowHeight="13.2" x14ac:dyDescent="0.25"/>
  <cols>
    <col min="1" max="1" width="7.44140625" customWidth="1"/>
    <col min="2" max="2" width="11.44140625" bestFit="1" customWidth="1"/>
    <col min="3" max="3" width="13.6640625" bestFit="1" customWidth="1"/>
    <col min="4" max="5" width="13.5546875" customWidth="1"/>
    <col min="6" max="6" width="16.6640625" bestFit="1" customWidth="1"/>
    <col min="7" max="7" width="14.44140625" bestFit="1" customWidth="1"/>
    <col min="8" max="8" width="11.44140625" bestFit="1" customWidth="1"/>
  </cols>
  <sheetData>
    <row r="1" spans="1:8" ht="17.399999999999999" x14ac:dyDescent="0.3">
      <c r="A1" s="1451" t="s">
        <v>1161</v>
      </c>
      <c r="B1" s="1451"/>
      <c r="C1" s="1451"/>
      <c r="D1" s="1451"/>
      <c r="E1" s="1451"/>
      <c r="F1" s="1451"/>
      <c r="G1" s="1451"/>
      <c r="H1" s="1451"/>
    </row>
    <row r="2" spans="1:8" ht="17.399999999999999" x14ac:dyDescent="0.3">
      <c r="A2" s="48"/>
      <c r="B2" s="2"/>
      <c r="C2" s="2"/>
      <c r="D2" s="2"/>
    </row>
    <row r="3" spans="1:8" ht="17.399999999999999" x14ac:dyDescent="0.3">
      <c r="A3" s="1452" t="s">
        <v>2535</v>
      </c>
      <c r="B3" s="1452"/>
      <c r="C3" s="1452"/>
      <c r="D3" s="1452"/>
      <c r="E3" s="1452"/>
      <c r="F3" s="1452"/>
      <c r="G3" s="1452"/>
      <c r="H3" s="1452"/>
    </row>
    <row r="4" spans="1:8" ht="17.399999999999999" x14ac:dyDescent="0.3">
      <c r="A4" s="1452" t="s">
        <v>440</v>
      </c>
      <c r="B4" s="1452"/>
      <c r="C4" s="1452"/>
      <c r="D4" s="1452"/>
      <c r="E4" s="1452"/>
      <c r="F4" s="1452"/>
      <c r="G4" s="1452"/>
      <c r="H4" s="1452"/>
    </row>
    <row r="5" spans="1:8" ht="18" customHeight="1" x14ac:dyDescent="0.3">
      <c r="A5" s="1452" t="s">
        <v>1375</v>
      </c>
      <c r="B5" s="1452"/>
      <c r="C5" s="1452"/>
      <c r="D5" s="1452"/>
      <c r="E5" s="1452"/>
      <c r="F5" s="1452"/>
      <c r="G5" s="1452"/>
      <c r="H5" s="1452"/>
    </row>
    <row r="7" spans="1:8" x14ac:dyDescent="0.25">
      <c r="C7" s="14"/>
      <c r="F7" s="14"/>
      <c r="G7" s="14"/>
      <c r="H7" s="14"/>
    </row>
    <row r="8" spans="1:8" s="16" customFormat="1" ht="15.6" x14ac:dyDescent="0.3">
      <c r="A8" s="37"/>
      <c r="B8" s="37" t="s">
        <v>369</v>
      </c>
      <c r="C8" s="37" t="s">
        <v>767</v>
      </c>
      <c r="D8" s="37" t="s">
        <v>369</v>
      </c>
      <c r="E8" s="37" t="s">
        <v>1250</v>
      </c>
      <c r="F8" s="37" t="s">
        <v>1050</v>
      </c>
      <c r="G8" s="37"/>
      <c r="H8" s="37"/>
    </row>
    <row r="9" spans="1:8" s="16" customFormat="1" ht="15.6" x14ac:dyDescent="0.3">
      <c r="A9" s="58" t="s">
        <v>614</v>
      </c>
      <c r="B9" s="37" t="s">
        <v>1251</v>
      </c>
      <c r="C9" s="37" t="s">
        <v>1054</v>
      </c>
      <c r="D9" s="37" t="s">
        <v>169</v>
      </c>
      <c r="E9" s="37" t="s">
        <v>169</v>
      </c>
      <c r="F9" s="59" t="s">
        <v>1252</v>
      </c>
      <c r="G9" s="59" t="s">
        <v>171</v>
      </c>
      <c r="H9" s="59" t="s">
        <v>170</v>
      </c>
    </row>
    <row r="10" spans="1:8" ht="4.5" customHeight="1" thickBot="1" x14ac:dyDescent="0.3">
      <c r="A10" s="17"/>
      <c r="B10" s="18"/>
      <c r="C10" s="18"/>
      <c r="D10" s="18"/>
      <c r="E10" s="18"/>
      <c r="F10" s="18"/>
      <c r="G10" s="18"/>
      <c r="H10" s="18"/>
    </row>
    <row r="11" spans="1:8" ht="4.5" customHeight="1" x14ac:dyDescent="0.25">
      <c r="A11" s="2"/>
      <c r="B11" s="14"/>
      <c r="C11" s="14"/>
      <c r="D11" s="14"/>
      <c r="E11" s="14"/>
      <c r="F11" s="14"/>
      <c r="G11" s="14"/>
      <c r="H11" s="14"/>
    </row>
    <row r="12" spans="1:8" s="26" customFormat="1" ht="13.8" x14ac:dyDescent="0.25">
      <c r="A12" s="10">
        <v>2003</v>
      </c>
      <c r="B12" s="12">
        <v>178099</v>
      </c>
      <c r="C12" s="67">
        <v>21.843743586235199</v>
      </c>
      <c r="D12" s="12">
        <v>89241</v>
      </c>
      <c r="E12" s="12">
        <v>88858</v>
      </c>
      <c r="F12" s="12">
        <v>13160</v>
      </c>
      <c r="G12" s="12">
        <v>60005</v>
      </c>
      <c r="H12" s="12">
        <v>15693</v>
      </c>
    </row>
    <row r="13" spans="1:8" s="26" customFormat="1" ht="13.8" x14ac:dyDescent="0.25">
      <c r="A13" s="10">
        <v>2004</v>
      </c>
      <c r="B13" s="12">
        <v>223841</v>
      </c>
      <c r="C13" s="67">
        <v>25.683468183426061</v>
      </c>
      <c r="D13" s="12">
        <v>137065</v>
      </c>
      <c r="E13" s="12">
        <v>86776</v>
      </c>
      <c r="F13" s="12">
        <v>25045</v>
      </c>
      <c r="G13" s="12">
        <v>53171</v>
      </c>
      <c r="H13" s="12">
        <v>8560</v>
      </c>
    </row>
    <row r="14" spans="1:8" s="26" customFormat="1" ht="13.8" x14ac:dyDescent="0.25">
      <c r="A14" s="10">
        <v>2005</v>
      </c>
      <c r="B14" s="12">
        <v>243986</v>
      </c>
      <c r="C14" s="67">
        <v>8.9996917454800531</v>
      </c>
      <c r="D14" s="12">
        <v>131628</v>
      </c>
      <c r="E14" s="12">
        <v>112358</v>
      </c>
      <c r="F14" s="12">
        <v>7149</v>
      </c>
      <c r="G14" s="12">
        <v>75789</v>
      </c>
      <c r="H14" s="12">
        <v>29420</v>
      </c>
    </row>
    <row r="15" spans="1:8" s="26" customFormat="1" ht="13.8" x14ac:dyDescent="0.25">
      <c r="A15" s="10">
        <v>2006</v>
      </c>
      <c r="B15" s="12">
        <v>206953</v>
      </c>
      <c r="C15" s="67">
        <v>-15.178329904174825</v>
      </c>
      <c r="D15" s="12">
        <v>126462</v>
      </c>
      <c r="E15" s="12">
        <v>80491</v>
      </c>
      <c r="F15" s="12">
        <v>26220</v>
      </c>
      <c r="G15" s="12">
        <v>33605</v>
      </c>
      <c r="H15" s="12">
        <v>20666</v>
      </c>
    </row>
    <row r="16" spans="1:8" s="26" customFormat="1" ht="13.8" x14ac:dyDescent="0.25">
      <c r="A16" s="10">
        <v>2007</v>
      </c>
      <c r="B16" s="12">
        <v>163845</v>
      </c>
      <c r="C16" s="67">
        <v>-20.829850255855199</v>
      </c>
      <c r="D16" s="12">
        <v>114072</v>
      </c>
      <c r="E16" s="12">
        <v>49773</v>
      </c>
      <c r="F16" s="12">
        <v>6211</v>
      </c>
      <c r="G16" s="12">
        <v>28312</v>
      </c>
      <c r="H16" s="12">
        <v>15250</v>
      </c>
    </row>
    <row r="17" spans="1:8" s="26" customFormat="1" ht="13.8" x14ac:dyDescent="0.25">
      <c r="A17" s="10">
        <v>2008</v>
      </c>
      <c r="B17" s="12">
        <v>216945</v>
      </c>
      <c r="C17" s="67">
        <v>32.408678934358704</v>
      </c>
      <c r="D17" s="12">
        <v>118254</v>
      </c>
      <c r="E17" s="12">
        <v>98691</v>
      </c>
      <c r="F17" s="12">
        <v>43746</v>
      </c>
      <c r="G17" s="12">
        <v>44071</v>
      </c>
      <c r="H17" s="12">
        <v>10874</v>
      </c>
    </row>
    <row r="18" spans="1:8" s="26" customFormat="1" ht="13.8" x14ac:dyDescent="0.25">
      <c r="A18" s="10">
        <v>2009</v>
      </c>
      <c r="B18" s="12">
        <v>178575</v>
      </c>
      <c r="C18" s="67">
        <v>-17.686510405863242</v>
      </c>
      <c r="D18" s="12">
        <v>115104</v>
      </c>
      <c r="E18" s="12">
        <v>63471</v>
      </c>
      <c r="F18" s="12">
        <v>11744</v>
      </c>
      <c r="G18" s="12">
        <v>40867</v>
      </c>
      <c r="H18" s="12">
        <v>10860</v>
      </c>
    </row>
    <row r="19" spans="1:8" s="26" customFormat="1" ht="13.8" x14ac:dyDescent="0.25">
      <c r="A19" s="10">
        <v>2010</v>
      </c>
      <c r="B19" s="12">
        <v>259901</v>
      </c>
      <c r="C19" s="67">
        <v>45.541649167016665</v>
      </c>
      <c r="D19" s="12">
        <v>144789</v>
      </c>
      <c r="E19" s="12">
        <v>115112</v>
      </c>
      <c r="F19" s="12">
        <v>53737</v>
      </c>
      <c r="G19" s="12">
        <v>47386</v>
      </c>
      <c r="H19" s="12">
        <v>13989</v>
      </c>
    </row>
    <row r="20" spans="1:8" s="26" customFormat="1" ht="13.8" x14ac:dyDescent="0.25">
      <c r="A20" s="10">
        <v>2011</v>
      </c>
      <c r="B20" s="12">
        <v>242406</v>
      </c>
      <c r="C20" s="67">
        <v>-6.7317940292649929</v>
      </c>
      <c r="D20" s="12">
        <v>132290</v>
      </c>
      <c r="E20" s="12">
        <v>110116</v>
      </c>
      <c r="F20" s="12">
        <v>22761</v>
      </c>
      <c r="G20" s="12">
        <v>64001</v>
      </c>
      <c r="H20" s="12">
        <v>23354</v>
      </c>
    </row>
    <row r="21" spans="1:8" s="26" customFormat="1" ht="13.8" x14ac:dyDescent="0.25">
      <c r="A21" s="581">
        <v>2012</v>
      </c>
      <c r="B21" s="12">
        <v>281492</v>
      </c>
      <c r="C21" s="67">
        <v>16.124254862729725</v>
      </c>
      <c r="D21" s="12">
        <v>172454</v>
      </c>
      <c r="E21" s="12">
        <v>109038</v>
      </c>
      <c r="F21" s="12">
        <v>38532</v>
      </c>
      <c r="G21" s="12">
        <v>53809</v>
      </c>
      <c r="H21" s="12">
        <v>16697</v>
      </c>
    </row>
    <row r="22" spans="1:8" s="123" customFormat="1" ht="13.8" x14ac:dyDescent="0.25">
      <c r="A22" s="627">
        <v>2013</v>
      </c>
      <c r="B22" s="12">
        <v>225978</v>
      </c>
      <c r="C22" s="67">
        <v>-19.721412052250344</v>
      </c>
      <c r="D22" s="12">
        <v>114144</v>
      </c>
      <c r="E22" s="12">
        <v>111834</v>
      </c>
      <c r="F22" s="12">
        <v>43019</v>
      </c>
      <c r="G22" s="12">
        <v>49577</v>
      </c>
      <c r="H22" s="12">
        <v>19238</v>
      </c>
    </row>
    <row r="23" spans="1:8" s="123" customFormat="1" ht="13.8" x14ac:dyDescent="0.25">
      <c r="A23" s="684">
        <v>2014</v>
      </c>
      <c r="B23" s="12">
        <v>196353</v>
      </c>
      <c r="C23" s="67">
        <v>-13.109741256853569</v>
      </c>
      <c r="D23" s="12">
        <v>188110</v>
      </c>
      <c r="E23" s="12">
        <v>78243</v>
      </c>
      <c r="F23" s="12">
        <v>12823</v>
      </c>
      <c r="G23" s="12">
        <v>52086</v>
      </c>
      <c r="H23" s="12">
        <v>13334</v>
      </c>
    </row>
    <row r="24" spans="1:8" s="26" customFormat="1" ht="13.8" x14ac:dyDescent="0.25">
      <c r="A24" s="737">
        <v>2015</v>
      </c>
      <c r="B24" s="12">
        <v>196054</v>
      </c>
      <c r="C24" s="67">
        <v>-0.1522775423728806</v>
      </c>
      <c r="D24" s="12">
        <v>115320</v>
      </c>
      <c r="E24" s="12">
        <v>80734</v>
      </c>
      <c r="F24" s="12">
        <v>25963</v>
      </c>
      <c r="G24" s="12">
        <v>39308</v>
      </c>
      <c r="H24" s="12">
        <v>15463</v>
      </c>
    </row>
    <row r="25" spans="1:8" s="26" customFormat="1" ht="13.8" x14ac:dyDescent="0.25">
      <c r="A25" s="814">
        <v>2016</v>
      </c>
      <c r="B25" s="12">
        <v>219167</v>
      </c>
      <c r="C25" s="67">
        <v>11.789669120084877</v>
      </c>
      <c r="D25" s="12">
        <v>136175</v>
      </c>
      <c r="E25" s="12">
        <v>82992</v>
      </c>
      <c r="F25" s="12">
        <v>13628</v>
      </c>
      <c r="G25" s="12">
        <v>49950</v>
      </c>
      <c r="H25" s="12">
        <v>19414</v>
      </c>
    </row>
    <row r="26" spans="1:8" ht="14.25" customHeight="1" x14ac:dyDescent="0.25">
      <c r="A26" s="903">
        <v>2017</v>
      </c>
      <c r="B26" s="12">
        <v>300384</v>
      </c>
      <c r="C26" s="67">
        <v>37.056673678062843</v>
      </c>
      <c r="D26" s="12">
        <v>196746</v>
      </c>
      <c r="E26" s="12">
        <v>103638</v>
      </c>
      <c r="F26" s="12">
        <v>30873</v>
      </c>
      <c r="G26" s="12">
        <v>50315</v>
      </c>
      <c r="H26" s="12">
        <v>22450</v>
      </c>
    </row>
    <row r="27" spans="1:8" ht="14.25" customHeight="1" x14ac:dyDescent="0.25">
      <c r="A27" s="993">
        <v>2018</v>
      </c>
      <c r="B27" s="12">
        <v>384828</v>
      </c>
      <c r="C27" s="67">
        <v>28.112443114290752</v>
      </c>
      <c r="D27" s="12">
        <v>241965</v>
      </c>
      <c r="E27" s="12">
        <v>142863</v>
      </c>
      <c r="F27" s="12">
        <v>21732</v>
      </c>
      <c r="G27" s="12">
        <v>75091</v>
      </c>
      <c r="H27" s="12">
        <v>46040</v>
      </c>
    </row>
    <row r="28" spans="1:8" ht="14.25" customHeight="1" x14ac:dyDescent="0.25">
      <c r="A28" s="1090">
        <v>2019</v>
      </c>
      <c r="B28" s="12">
        <v>474030</v>
      </c>
      <c r="C28" s="67">
        <v>23.179706258380371</v>
      </c>
      <c r="D28" s="12">
        <v>321163</v>
      </c>
      <c r="E28" s="12">
        <v>152867</v>
      </c>
      <c r="F28" s="12">
        <v>14424</v>
      </c>
      <c r="G28" s="12">
        <v>85737</v>
      </c>
      <c r="H28" s="12">
        <v>52706</v>
      </c>
    </row>
    <row r="29" spans="1:8" ht="14.25" customHeight="1" x14ac:dyDescent="0.25">
      <c r="A29" s="1210">
        <v>2020</v>
      </c>
      <c r="B29" s="12">
        <v>531111</v>
      </c>
      <c r="C29" s="67">
        <f>(B29/B28-1)*100</f>
        <v>12.041642933991525</v>
      </c>
      <c r="D29" s="12">
        <v>333801</v>
      </c>
      <c r="E29" s="12">
        <v>197310</v>
      </c>
      <c r="F29" s="12">
        <v>46719</v>
      </c>
      <c r="G29" s="12">
        <v>75352</v>
      </c>
      <c r="H29" s="12">
        <v>75239</v>
      </c>
    </row>
    <row r="30" spans="1:8" ht="12.75" customHeight="1" x14ac:dyDescent="0.25">
      <c r="A30" s="10"/>
      <c r="B30" s="258"/>
      <c r="C30" s="67"/>
      <c r="D30" s="258"/>
      <c r="E30" s="258"/>
      <c r="F30" s="258"/>
      <c r="G30" s="258"/>
      <c r="H30" s="258"/>
    </row>
    <row r="31" spans="1:8" s="159" customFormat="1" ht="13.8" x14ac:dyDescent="0.25">
      <c r="E31" s="538"/>
    </row>
    <row r="32" spans="1:8" ht="12.75" customHeight="1" x14ac:dyDescent="0.25">
      <c r="A32" s="26"/>
    </row>
    <row r="33" spans="1:8" ht="17.399999999999999" x14ac:dyDescent="0.3">
      <c r="A33" s="1452" t="s">
        <v>242</v>
      </c>
      <c r="B33" s="1452"/>
      <c r="C33" s="1452"/>
      <c r="D33" s="1452"/>
      <c r="E33" s="1452"/>
      <c r="F33" s="1452"/>
      <c r="G33" s="1452"/>
      <c r="H33" s="1452"/>
    </row>
    <row r="34" spans="1:8" ht="17.399999999999999" x14ac:dyDescent="0.3">
      <c r="A34" s="1452" t="s">
        <v>2536</v>
      </c>
      <c r="B34" s="1452"/>
      <c r="C34" s="1452"/>
      <c r="D34" s="1452"/>
      <c r="E34" s="1452"/>
      <c r="F34" s="1452"/>
      <c r="G34" s="1452"/>
      <c r="H34" s="1452"/>
    </row>
    <row r="35" spans="1:8" ht="17.399999999999999" x14ac:dyDescent="0.3">
      <c r="A35" s="1452" t="s">
        <v>440</v>
      </c>
      <c r="B35" s="1452"/>
      <c r="C35" s="1452"/>
      <c r="D35" s="1452"/>
      <c r="E35" s="1452"/>
      <c r="F35" s="1452"/>
      <c r="G35" s="1452"/>
      <c r="H35" s="1452"/>
    </row>
    <row r="36" spans="1:8" ht="12.75" customHeight="1" x14ac:dyDescent="0.3">
      <c r="A36" s="15"/>
      <c r="B36" s="15"/>
      <c r="C36" s="15"/>
      <c r="D36" s="15"/>
      <c r="E36" s="15"/>
      <c r="F36" s="15"/>
      <c r="G36" s="15"/>
      <c r="H36" s="15"/>
    </row>
    <row r="37" spans="1:8" ht="12.75" customHeight="1" x14ac:dyDescent="0.3">
      <c r="C37" s="29"/>
      <c r="D37" s="29"/>
      <c r="E37" s="29"/>
      <c r="F37" s="29"/>
    </row>
    <row r="38" spans="1:8" ht="12.75" customHeight="1" x14ac:dyDescent="0.3">
      <c r="C38" s="37"/>
      <c r="D38" s="14"/>
      <c r="E38" s="37" t="s">
        <v>748</v>
      </c>
      <c r="F38" s="14"/>
      <c r="G38" s="37" t="s">
        <v>1052</v>
      </c>
      <c r="H38" s="14"/>
    </row>
    <row r="39" spans="1:8" ht="15.6" x14ac:dyDescent="0.3">
      <c r="B39" s="37" t="s">
        <v>369</v>
      </c>
      <c r="C39" s="37" t="s">
        <v>767</v>
      </c>
      <c r="D39" s="14"/>
      <c r="E39" s="37" t="s">
        <v>1051</v>
      </c>
      <c r="F39" s="37" t="s">
        <v>784</v>
      </c>
      <c r="G39" s="37" t="s">
        <v>1053</v>
      </c>
      <c r="H39" s="14"/>
    </row>
    <row r="40" spans="1:8" ht="15.6" x14ac:dyDescent="0.3">
      <c r="A40" s="11" t="s">
        <v>614</v>
      </c>
      <c r="B40" s="37" t="s">
        <v>1251</v>
      </c>
      <c r="C40" s="37" t="s">
        <v>1054</v>
      </c>
      <c r="D40" s="14"/>
      <c r="E40" s="37" t="s">
        <v>1074</v>
      </c>
      <c r="F40" s="37" t="s">
        <v>785</v>
      </c>
      <c r="G40" s="37" t="s">
        <v>1074</v>
      </c>
      <c r="H40" s="37" t="s">
        <v>783</v>
      </c>
    </row>
    <row r="41" spans="1:8" ht="4.5" customHeight="1" thickBot="1" x14ac:dyDescent="0.3">
      <c r="A41" s="24"/>
      <c r="B41" s="18"/>
      <c r="C41" s="24"/>
      <c r="D41" s="24"/>
      <c r="E41" s="18"/>
      <c r="F41" s="18"/>
      <c r="G41" s="18"/>
      <c r="H41" s="18"/>
    </row>
    <row r="42" spans="1:8" ht="4.5" customHeight="1" x14ac:dyDescent="0.25">
      <c r="B42" s="14"/>
      <c r="E42" s="14"/>
      <c r="F42" s="14"/>
      <c r="G42" s="14"/>
      <c r="H42" s="14"/>
    </row>
    <row r="43" spans="1:8" ht="13.8" x14ac:dyDescent="0.25">
      <c r="A43" s="10">
        <v>2003</v>
      </c>
      <c r="B43" s="13">
        <v>840</v>
      </c>
      <c r="C43" s="272">
        <v>-17.241379310344829</v>
      </c>
      <c r="D43" s="130"/>
      <c r="E43" s="13">
        <v>564</v>
      </c>
      <c r="F43" s="13">
        <v>175</v>
      </c>
      <c r="G43" s="13">
        <v>59</v>
      </c>
      <c r="H43" s="13">
        <v>42</v>
      </c>
    </row>
    <row r="44" spans="1:8" ht="13.8" x14ac:dyDescent="0.25">
      <c r="A44" s="10">
        <v>2004</v>
      </c>
      <c r="B44" s="13">
        <v>1095</v>
      </c>
      <c r="C44" s="272">
        <v>30.357142857142861</v>
      </c>
      <c r="D44" s="130"/>
      <c r="E44" s="13">
        <v>834</v>
      </c>
      <c r="F44" s="13">
        <v>105</v>
      </c>
      <c r="G44" s="13">
        <v>92</v>
      </c>
      <c r="H44" s="13">
        <v>64</v>
      </c>
    </row>
    <row r="45" spans="1:8" ht="13.8" x14ac:dyDescent="0.25">
      <c r="A45" s="10">
        <v>2005</v>
      </c>
      <c r="B45" s="13">
        <v>1070</v>
      </c>
      <c r="C45" s="272">
        <v>-2.2831050228310557</v>
      </c>
      <c r="D45" s="130"/>
      <c r="E45" s="13">
        <v>647</v>
      </c>
      <c r="F45" s="13">
        <v>303</v>
      </c>
      <c r="G45" s="13">
        <v>69</v>
      </c>
      <c r="H45" s="13">
        <v>51</v>
      </c>
    </row>
    <row r="46" spans="1:8" ht="13.8" x14ac:dyDescent="0.25">
      <c r="A46" s="10">
        <v>2006</v>
      </c>
      <c r="B46" s="13">
        <v>911</v>
      </c>
      <c r="C46" s="272">
        <v>-14.859813084112151</v>
      </c>
      <c r="D46" s="130"/>
      <c r="E46" s="13">
        <v>637</v>
      </c>
      <c r="F46" s="13">
        <v>163</v>
      </c>
      <c r="G46" s="13">
        <v>43</v>
      </c>
      <c r="H46" s="13">
        <v>68</v>
      </c>
    </row>
    <row r="47" spans="1:8" ht="13.8" x14ac:dyDescent="0.25">
      <c r="A47" s="10">
        <v>2007</v>
      </c>
      <c r="B47" s="13">
        <v>771</v>
      </c>
      <c r="C47" s="272">
        <v>-15.367727771679473</v>
      </c>
      <c r="D47" s="130"/>
      <c r="E47" s="13">
        <v>591</v>
      </c>
      <c r="F47" s="13">
        <v>73</v>
      </c>
      <c r="G47" s="13">
        <v>73</v>
      </c>
      <c r="H47" s="13">
        <v>34</v>
      </c>
    </row>
    <row r="48" spans="1:8" ht="13.8" x14ac:dyDescent="0.25">
      <c r="A48" s="10">
        <v>2008</v>
      </c>
      <c r="B48" s="13">
        <v>723</v>
      </c>
      <c r="C48" s="272">
        <v>-6.2256809338521402</v>
      </c>
      <c r="D48" s="130"/>
      <c r="E48" s="13">
        <v>521</v>
      </c>
      <c r="F48" s="13">
        <v>121</v>
      </c>
      <c r="G48" s="13">
        <v>65</v>
      </c>
      <c r="H48" s="13">
        <v>16</v>
      </c>
    </row>
    <row r="49" spans="1:8" ht="13.8" x14ac:dyDescent="0.25">
      <c r="A49" s="10">
        <v>2009</v>
      </c>
      <c r="B49" s="13">
        <v>731</v>
      </c>
      <c r="C49" s="272">
        <v>1.1065006915629283</v>
      </c>
      <c r="D49" s="130"/>
      <c r="E49" s="13">
        <v>400</v>
      </c>
      <c r="F49" s="13">
        <v>215</v>
      </c>
      <c r="G49" s="13">
        <v>99</v>
      </c>
      <c r="H49" s="13">
        <v>17</v>
      </c>
    </row>
    <row r="50" spans="1:8" ht="13.8" x14ac:dyDescent="0.25">
      <c r="A50" s="10">
        <v>2010</v>
      </c>
      <c r="B50" s="13">
        <v>928</v>
      </c>
      <c r="C50" s="272">
        <v>26.949384404924757</v>
      </c>
      <c r="D50" s="130"/>
      <c r="E50" s="13">
        <v>479</v>
      </c>
      <c r="F50" s="13">
        <v>278</v>
      </c>
      <c r="G50" s="13">
        <v>161</v>
      </c>
      <c r="H50" s="13">
        <v>10</v>
      </c>
    </row>
    <row r="51" spans="1:8" ht="13.8" x14ac:dyDescent="0.25">
      <c r="A51" s="10">
        <v>2011</v>
      </c>
      <c r="B51" s="13">
        <v>953</v>
      </c>
      <c r="C51" s="272">
        <v>2.6939655172413701</v>
      </c>
      <c r="D51" s="130"/>
      <c r="E51" s="13">
        <v>440</v>
      </c>
      <c r="F51" s="13">
        <v>447</v>
      </c>
      <c r="G51" s="13">
        <v>48</v>
      </c>
      <c r="H51" s="13">
        <v>18</v>
      </c>
    </row>
    <row r="52" spans="1:8" ht="13.8" x14ac:dyDescent="0.25">
      <c r="A52" s="581">
        <v>2012</v>
      </c>
      <c r="B52" s="13">
        <v>1086</v>
      </c>
      <c r="C52" s="272">
        <v>13.955928646379846</v>
      </c>
      <c r="D52" s="130"/>
      <c r="E52" s="13">
        <v>534</v>
      </c>
      <c r="F52" s="13">
        <v>385</v>
      </c>
      <c r="G52" s="13">
        <v>139</v>
      </c>
      <c r="H52" s="13">
        <v>28</v>
      </c>
    </row>
    <row r="53" spans="1:8" ht="13.8" x14ac:dyDescent="0.25">
      <c r="A53" s="627">
        <v>2013</v>
      </c>
      <c r="B53" s="13">
        <v>654</v>
      </c>
      <c r="C53" s="272">
        <v>-39.77900552486188</v>
      </c>
      <c r="D53" s="130"/>
      <c r="E53" s="13">
        <v>376</v>
      </c>
      <c r="F53" s="13">
        <v>200</v>
      </c>
      <c r="G53" s="13">
        <v>51</v>
      </c>
      <c r="H53" s="13">
        <v>27</v>
      </c>
    </row>
    <row r="54" spans="1:8" ht="13.8" x14ac:dyDescent="0.25">
      <c r="A54" s="684">
        <v>2014</v>
      </c>
      <c r="B54" s="13">
        <v>665</v>
      </c>
      <c r="C54" s="272">
        <v>1.6819571865443361</v>
      </c>
      <c r="D54" s="130"/>
      <c r="E54" s="13">
        <v>374</v>
      </c>
      <c r="F54" s="13">
        <v>207</v>
      </c>
      <c r="G54" s="13">
        <v>67</v>
      </c>
      <c r="H54" s="13">
        <v>17</v>
      </c>
    </row>
    <row r="55" spans="1:8" ht="13.8" x14ac:dyDescent="0.25">
      <c r="A55" s="737">
        <v>2015</v>
      </c>
      <c r="B55" s="13">
        <v>632</v>
      </c>
      <c r="C55" s="272">
        <v>-4.9624060150375904</v>
      </c>
      <c r="D55" s="130"/>
      <c r="E55" s="13">
        <v>348</v>
      </c>
      <c r="F55" s="13">
        <v>202</v>
      </c>
      <c r="G55" s="13">
        <v>60</v>
      </c>
      <c r="H55" s="13">
        <v>22</v>
      </c>
    </row>
    <row r="56" spans="1:8" ht="13.8" x14ac:dyDescent="0.25">
      <c r="A56" s="814">
        <v>2016</v>
      </c>
      <c r="B56" s="13">
        <v>722</v>
      </c>
      <c r="C56" s="272">
        <v>14.240506329113934</v>
      </c>
      <c r="D56" s="130"/>
      <c r="E56" s="13">
        <v>426</v>
      </c>
      <c r="F56" s="13">
        <v>159</v>
      </c>
      <c r="G56" s="13">
        <v>109</v>
      </c>
      <c r="H56" s="13">
        <v>28</v>
      </c>
    </row>
    <row r="57" spans="1:8" ht="13.8" x14ac:dyDescent="0.25">
      <c r="A57" s="903">
        <v>2017</v>
      </c>
      <c r="B57" s="13">
        <v>996</v>
      </c>
      <c r="C57" s="272">
        <v>37.95013850415512</v>
      </c>
      <c r="D57" s="130"/>
      <c r="E57" s="13">
        <v>599</v>
      </c>
      <c r="F57" s="13">
        <v>249</v>
      </c>
      <c r="G57" s="13">
        <v>126</v>
      </c>
      <c r="H57" s="13">
        <v>22</v>
      </c>
    </row>
    <row r="58" spans="1:8" ht="13.8" x14ac:dyDescent="0.25">
      <c r="A58" s="993">
        <v>2018</v>
      </c>
      <c r="B58" s="13">
        <v>1450</v>
      </c>
      <c r="C58" s="272">
        <v>45.582329317269064</v>
      </c>
      <c r="D58" s="130"/>
      <c r="E58" s="13">
        <v>1227</v>
      </c>
      <c r="F58" s="13">
        <v>71</v>
      </c>
      <c r="G58" s="13">
        <v>52</v>
      </c>
      <c r="H58" s="13">
        <v>100</v>
      </c>
    </row>
    <row r="59" spans="1:8" ht="13.8" x14ac:dyDescent="0.25">
      <c r="A59" s="1090">
        <v>2019</v>
      </c>
      <c r="B59" s="13">
        <v>1762</v>
      </c>
      <c r="C59" s="272">
        <v>21.517241379310349</v>
      </c>
      <c r="D59" s="130"/>
      <c r="E59" s="13">
        <v>1445</v>
      </c>
      <c r="F59" s="13">
        <v>109</v>
      </c>
      <c r="G59" s="13">
        <v>93</v>
      </c>
      <c r="H59" s="13">
        <v>115</v>
      </c>
    </row>
    <row r="60" spans="1:8" ht="13.8" x14ac:dyDescent="0.25">
      <c r="A60" s="1210">
        <v>2020</v>
      </c>
      <c r="B60" s="13">
        <v>2106</v>
      </c>
      <c r="C60" s="272">
        <f>(B60/B59-1)*100</f>
        <v>19.523269012485823</v>
      </c>
      <c r="D60" s="130"/>
      <c r="E60" s="13">
        <v>1772</v>
      </c>
      <c r="F60" s="13">
        <v>111</v>
      </c>
      <c r="G60" s="13">
        <v>126</v>
      </c>
      <c r="H60" s="13">
        <v>97</v>
      </c>
    </row>
    <row r="61" spans="1:8" ht="13.8" x14ac:dyDescent="0.25">
      <c r="A61" s="684"/>
      <c r="B61" s="13"/>
      <c r="C61" s="272"/>
      <c r="D61" s="130"/>
      <c r="E61" s="13"/>
      <c r="F61" s="13"/>
      <c r="G61" s="13"/>
      <c r="H61" s="13"/>
    </row>
    <row r="62" spans="1:8" ht="14.25" customHeight="1" x14ac:dyDescent="0.25">
      <c r="A62" s="1454" t="s">
        <v>2230</v>
      </c>
      <c r="B62" s="1454"/>
      <c r="C62" s="1454"/>
      <c r="D62" s="1454"/>
      <c r="E62" s="1454"/>
      <c r="F62" s="1454"/>
      <c r="G62" s="1454"/>
      <c r="H62" s="1454"/>
    </row>
    <row r="63" spans="1:8" ht="14.25" customHeight="1" x14ac:dyDescent="0.25">
      <c r="A63" s="1463"/>
      <c r="B63" s="1463"/>
      <c r="C63" s="1463"/>
      <c r="D63" s="1463"/>
      <c r="E63" s="1463"/>
      <c r="F63" s="1463"/>
      <c r="G63" s="1463"/>
      <c r="H63" s="1463"/>
    </row>
    <row r="64" spans="1:8" ht="14.25" customHeight="1" x14ac:dyDescent="0.25"/>
    <row r="65" ht="14.25" customHeight="1" x14ac:dyDescent="0.25"/>
    <row r="66" ht="14.25" customHeight="1" x14ac:dyDescent="0.25"/>
    <row r="67" ht="14.25" customHeight="1" x14ac:dyDescent="0.25"/>
  </sheetData>
  <customSheetViews>
    <customSheetView guid="{9014CDA8-C3FC-41E6-A045-DAEFC55B82B1}" showPageBreaks="1" fitToPage="1" printArea="1">
      <selection activeCell="C44" sqref="C44"/>
      <pageMargins left="0.75" right="0.75" top="1" bottom="1" header="0.5" footer="0.5"/>
      <printOptions horizontalCentered="1"/>
      <pageSetup scale="76"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A60" sqref="A60:XFD60"/>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9">
    <mergeCell ref="A63:H63"/>
    <mergeCell ref="A1:H1"/>
    <mergeCell ref="A3:H3"/>
    <mergeCell ref="A4:H4"/>
    <mergeCell ref="A35:H35"/>
    <mergeCell ref="A33:H33"/>
    <mergeCell ref="A5:H5"/>
    <mergeCell ref="A34:H34"/>
    <mergeCell ref="A62:H62"/>
  </mergeCells>
  <phoneticPr fontId="0" type="noConversion"/>
  <hyperlinks>
    <hyperlink ref="A62:H62" r:id="rId3" display="Source: Statistics Canada. Table  34-10-0066-01 - Building permits, by type of structure and type of work" xr:uid="{00000000-0004-0000-3400-000000000000}"/>
  </hyperlinks>
  <printOptions horizontalCentered="1"/>
  <pageMargins left="0.74803149606299202" right="0.74803149606299202" top="0.98425196850393704" bottom="0.98425196850393704" header="0.511811023622047" footer="0.511811023622047"/>
  <pageSetup scale="80" firstPageNumber="27" orientation="portrait" useFirstPageNumber="1" r:id="rId4"/>
  <headerFooter alignWithMargins="0"/>
  <legacyDrawingHF r:id="rId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33">
    <tabColor indexed="14"/>
    <pageSetUpPr fitToPage="1"/>
  </sheetPr>
  <dimension ref="A1:M45"/>
  <sheetViews>
    <sheetView zoomScaleNormal="100" workbookViewId="0">
      <selection sqref="A1:J1"/>
    </sheetView>
  </sheetViews>
  <sheetFormatPr defaultRowHeight="13.2" x14ac:dyDescent="0.25"/>
  <cols>
    <col min="1" max="1" width="31.44140625" customWidth="1"/>
    <col min="2" max="2" width="11.33203125" bestFit="1" customWidth="1"/>
    <col min="3" max="3" width="11.6640625" bestFit="1" customWidth="1"/>
    <col min="4" max="4" width="11.33203125" bestFit="1" customWidth="1"/>
    <col min="5" max="6" width="11.6640625" bestFit="1" customWidth="1"/>
    <col min="7" max="7" width="11.44140625" bestFit="1" customWidth="1"/>
    <col min="8" max="9" width="11.6640625" bestFit="1" customWidth="1"/>
    <col min="10" max="10" width="11.5546875" bestFit="1" customWidth="1"/>
    <col min="11" max="11" width="11.109375" bestFit="1" customWidth="1"/>
  </cols>
  <sheetData>
    <row r="1" spans="1:13" ht="17.399999999999999" x14ac:dyDescent="0.3">
      <c r="A1" s="1451" t="s">
        <v>1166</v>
      </c>
      <c r="B1" s="1451"/>
      <c r="C1" s="1451"/>
      <c r="D1" s="1451"/>
      <c r="E1" s="1451"/>
      <c r="F1" s="1451"/>
      <c r="G1" s="1451"/>
      <c r="H1" s="1451"/>
      <c r="I1" s="1451"/>
      <c r="J1" s="1451"/>
    </row>
    <row r="2" spans="1:13" ht="17.399999999999999" x14ac:dyDescent="0.3">
      <c r="A2" s="48"/>
      <c r="B2" s="48"/>
      <c r="C2" s="48"/>
      <c r="D2" s="48"/>
      <c r="E2" s="2"/>
      <c r="F2" s="2"/>
      <c r="G2" s="2"/>
      <c r="H2" s="2"/>
      <c r="I2" s="2"/>
      <c r="J2" s="2"/>
    </row>
    <row r="3" spans="1:13" ht="17.399999999999999" x14ac:dyDescent="0.3">
      <c r="A3" s="1452" t="s">
        <v>2537</v>
      </c>
      <c r="B3" s="1452"/>
      <c r="C3" s="1452"/>
      <c r="D3" s="1452"/>
      <c r="E3" s="1452"/>
      <c r="F3" s="1452"/>
      <c r="G3" s="1452"/>
      <c r="H3" s="1452"/>
      <c r="I3" s="1452"/>
      <c r="J3" s="1452"/>
    </row>
    <row r="4" spans="1:13" ht="17.399999999999999" x14ac:dyDescent="0.3">
      <c r="A4" s="1452" t="s">
        <v>440</v>
      </c>
      <c r="B4" s="1452"/>
      <c r="C4" s="1452"/>
      <c r="D4" s="1452"/>
      <c r="E4" s="1452"/>
      <c r="F4" s="1452"/>
      <c r="G4" s="1452"/>
      <c r="H4" s="1452"/>
      <c r="I4" s="1452"/>
      <c r="J4" s="1452"/>
    </row>
    <row r="5" spans="1:13" ht="17.399999999999999" x14ac:dyDescent="0.3">
      <c r="A5" s="1452" t="s">
        <v>1375</v>
      </c>
      <c r="B5" s="1452"/>
      <c r="C5" s="1452"/>
      <c r="D5" s="1452"/>
      <c r="E5" s="1452"/>
      <c r="F5" s="1452"/>
      <c r="G5" s="1452"/>
      <c r="H5" s="1452"/>
      <c r="I5" s="1452"/>
      <c r="J5" s="1452"/>
    </row>
    <row r="6" spans="1:13" ht="12.75" customHeight="1" x14ac:dyDescent="0.3">
      <c r="A6" s="15"/>
      <c r="B6" s="15"/>
      <c r="C6" s="15"/>
      <c r="D6" s="15"/>
      <c r="E6" s="15"/>
      <c r="F6" s="15"/>
      <c r="G6" s="15"/>
      <c r="H6" s="15"/>
      <c r="I6" s="15"/>
      <c r="J6" s="15"/>
    </row>
    <row r="8" spans="1:13" s="16" customFormat="1" ht="18" x14ac:dyDescent="0.3">
      <c r="B8" s="37">
        <v>2012</v>
      </c>
      <c r="C8" s="37">
        <v>2013</v>
      </c>
      <c r="D8" s="37">
        <v>2014</v>
      </c>
      <c r="E8" s="37">
        <v>2015</v>
      </c>
      <c r="F8" s="37">
        <v>2016</v>
      </c>
      <c r="G8" s="37">
        <v>2017</v>
      </c>
      <c r="H8" s="37" t="s">
        <v>2302</v>
      </c>
      <c r="I8" s="37" t="s">
        <v>2414</v>
      </c>
      <c r="J8" s="37" t="s">
        <v>2413</v>
      </c>
    </row>
    <row r="9" spans="1:13" ht="4.5" customHeight="1" thickBot="1" x14ac:dyDescent="0.3">
      <c r="A9" s="24"/>
      <c r="B9" s="24"/>
      <c r="C9" s="24"/>
      <c r="D9" s="24"/>
      <c r="E9" s="24"/>
      <c r="F9" s="24"/>
      <c r="G9" s="24"/>
      <c r="H9" s="24"/>
      <c r="I9" s="24"/>
      <c r="J9" s="24"/>
    </row>
    <row r="10" spans="1:13" ht="4.5" customHeight="1" x14ac:dyDescent="0.25"/>
    <row r="11" spans="1:13" s="26" customFormat="1" ht="16.5" customHeight="1" x14ac:dyDescent="0.25">
      <c r="A11" s="26" t="s">
        <v>1146</v>
      </c>
      <c r="B11" s="36">
        <v>40720</v>
      </c>
      <c r="C11" s="36">
        <v>40701</v>
      </c>
      <c r="D11" s="36">
        <v>34130</v>
      </c>
      <c r="E11" s="36">
        <v>33551</v>
      </c>
      <c r="F11" s="36">
        <v>31379</v>
      </c>
      <c r="G11" s="36">
        <v>35922</v>
      </c>
      <c r="H11" s="36">
        <v>40338</v>
      </c>
      <c r="I11" s="36">
        <v>37579</v>
      </c>
      <c r="J11" s="36">
        <v>39304</v>
      </c>
    </row>
    <row r="12" spans="1:13" s="26" customFormat="1" ht="13.8" x14ac:dyDescent="0.25">
      <c r="A12" s="26" t="s">
        <v>520</v>
      </c>
      <c r="B12" s="36">
        <v>246295</v>
      </c>
      <c r="C12" s="36">
        <v>244118</v>
      </c>
      <c r="D12" s="36">
        <v>234939</v>
      </c>
      <c r="E12" s="36">
        <v>234497</v>
      </c>
      <c r="F12" s="36">
        <v>250300</v>
      </c>
      <c r="G12" s="36">
        <v>244216</v>
      </c>
      <c r="H12" s="36">
        <v>229778</v>
      </c>
      <c r="I12" s="36">
        <v>234237</v>
      </c>
      <c r="J12" s="36">
        <v>252085</v>
      </c>
      <c r="L12" s="115"/>
      <c r="M12" s="115"/>
    </row>
    <row r="13" spans="1:13" s="26" customFormat="1" ht="13.8" x14ac:dyDescent="0.25">
      <c r="A13" s="26" t="s">
        <v>201</v>
      </c>
      <c r="B13" s="13">
        <v>9296</v>
      </c>
      <c r="C13" s="13">
        <v>10769</v>
      </c>
      <c r="D13" s="13">
        <v>14353</v>
      </c>
      <c r="E13" s="13">
        <v>11480</v>
      </c>
      <c r="F13" s="13">
        <v>10409</v>
      </c>
      <c r="G13" s="13">
        <v>7090</v>
      </c>
      <c r="H13" s="13">
        <v>9760</v>
      </c>
      <c r="I13" s="13">
        <v>11274</v>
      </c>
      <c r="J13" s="13">
        <v>14930</v>
      </c>
    </row>
    <row r="14" spans="1:13" s="26" customFormat="1" ht="17.25" customHeight="1" x14ac:dyDescent="0.25">
      <c r="A14" s="26" t="s">
        <v>1147</v>
      </c>
      <c r="B14" s="36">
        <f>B16-B11-B12-B13</f>
        <v>24040</v>
      </c>
      <c r="C14" s="36">
        <f t="shared" ref="C14:I14" si="0">C16-C11-C12-C13</f>
        <v>26464</v>
      </c>
      <c r="D14" s="36">
        <f t="shared" si="0"/>
        <v>26367</v>
      </c>
      <c r="E14" s="36">
        <f t="shared" si="0"/>
        <v>24006</v>
      </c>
      <c r="F14" s="36">
        <f t="shared" si="0"/>
        <v>26761</v>
      </c>
      <c r="G14" s="36">
        <f t="shared" si="0"/>
        <v>32309</v>
      </c>
      <c r="H14" s="36">
        <f t="shared" si="0"/>
        <v>34597</v>
      </c>
      <c r="I14" s="36">
        <f t="shared" si="0"/>
        <v>52168</v>
      </c>
      <c r="J14" s="36">
        <f t="shared" ref="J14" si="1">J16-J11-J12-J13</f>
        <v>96160</v>
      </c>
    </row>
    <row r="15" spans="1:13" s="26" customFormat="1" ht="4.5" customHeight="1" x14ac:dyDescent="0.25">
      <c r="B15" s="112"/>
      <c r="C15" s="112"/>
      <c r="D15" s="112"/>
      <c r="E15" s="112"/>
      <c r="F15" s="112"/>
      <c r="G15" s="112"/>
      <c r="H15" s="112"/>
      <c r="I15" s="112"/>
      <c r="J15" s="112"/>
    </row>
    <row r="16" spans="1:13" s="32" customFormat="1" ht="13.8" x14ac:dyDescent="0.25">
      <c r="A16" s="32" t="s">
        <v>202</v>
      </c>
      <c r="B16" s="49">
        <v>320351</v>
      </c>
      <c r="C16" s="49">
        <v>322052</v>
      </c>
      <c r="D16" s="49">
        <v>309789</v>
      </c>
      <c r="E16" s="49">
        <v>303534</v>
      </c>
      <c r="F16" s="49">
        <v>318849</v>
      </c>
      <c r="G16" s="49">
        <v>319537</v>
      </c>
      <c r="H16" s="49">
        <v>314473</v>
      </c>
      <c r="I16" s="49">
        <v>335258</v>
      </c>
      <c r="J16" s="49">
        <v>402479</v>
      </c>
    </row>
    <row r="17" spans="1:13" s="26" customFormat="1" ht="12.75" customHeight="1" x14ac:dyDescent="0.25">
      <c r="B17" s="591"/>
      <c r="C17" s="591"/>
      <c r="D17" s="591"/>
      <c r="E17" s="591"/>
      <c r="F17" s="591"/>
      <c r="G17" s="591"/>
      <c r="H17" s="591"/>
      <c r="I17" s="591"/>
      <c r="J17" s="591"/>
    </row>
    <row r="18" spans="1:13" s="26" customFormat="1" ht="13.8" x14ac:dyDescent="0.25">
      <c r="A18" s="26" t="s">
        <v>203</v>
      </c>
      <c r="B18" s="36">
        <v>21969</v>
      </c>
      <c r="C18" s="36">
        <v>23386</v>
      </c>
      <c r="D18" s="36">
        <v>33439</v>
      </c>
      <c r="E18" s="36">
        <v>40351</v>
      </c>
      <c r="F18" s="36">
        <v>29615</v>
      </c>
      <c r="G18" s="36">
        <v>30592</v>
      </c>
      <c r="H18" s="36">
        <v>34573</v>
      </c>
      <c r="I18" s="36">
        <v>32685</v>
      </c>
      <c r="J18" s="36">
        <v>30717</v>
      </c>
      <c r="L18" s="115"/>
      <c r="M18" s="36"/>
    </row>
    <row r="19" spans="1:13" s="26" customFormat="1" ht="13.8" x14ac:dyDescent="0.25">
      <c r="A19" s="26" t="s">
        <v>855</v>
      </c>
      <c r="B19" s="36">
        <v>15694</v>
      </c>
      <c r="C19" s="36">
        <v>14496</v>
      </c>
      <c r="D19" s="36">
        <v>15520</v>
      </c>
      <c r="E19" s="36">
        <v>12566</v>
      </c>
      <c r="F19" s="36">
        <v>9425</v>
      </c>
      <c r="G19" s="36">
        <v>10148</v>
      </c>
      <c r="H19" s="36">
        <v>9677</v>
      </c>
      <c r="I19" s="36">
        <v>12041</v>
      </c>
      <c r="J19" s="36">
        <v>9338</v>
      </c>
      <c r="L19" s="115"/>
      <c r="M19" s="36"/>
    </row>
    <row r="20" spans="1:13" s="26" customFormat="1" ht="13.8" x14ac:dyDescent="0.25">
      <c r="A20" s="26" t="s">
        <v>727</v>
      </c>
      <c r="B20" s="36">
        <v>75862</v>
      </c>
      <c r="C20" s="36">
        <v>76008</v>
      </c>
      <c r="D20" s="36">
        <v>75845</v>
      </c>
      <c r="E20" s="36">
        <v>75149</v>
      </c>
      <c r="F20" s="36">
        <v>80369</v>
      </c>
      <c r="G20" s="36">
        <v>85662</v>
      </c>
      <c r="H20" s="36">
        <v>87128</v>
      </c>
      <c r="I20" s="36">
        <v>88635</v>
      </c>
      <c r="J20" s="36">
        <v>90956</v>
      </c>
      <c r="L20" s="115"/>
      <c r="M20" s="36"/>
    </row>
    <row r="21" spans="1:13" s="26" customFormat="1" ht="13.8" x14ac:dyDescent="0.25">
      <c r="A21" s="26" t="s">
        <v>728</v>
      </c>
      <c r="B21" s="36">
        <v>5216</v>
      </c>
      <c r="C21" s="36">
        <v>5492</v>
      </c>
      <c r="D21" s="36">
        <v>5265</v>
      </c>
      <c r="E21" s="36">
        <v>5587</v>
      </c>
      <c r="F21" s="36">
        <v>5710</v>
      </c>
      <c r="G21" s="36">
        <v>5788</v>
      </c>
      <c r="H21" s="36">
        <v>6062</v>
      </c>
      <c r="I21" s="36">
        <v>6520</v>
      </c>
      <c r="J21" s="36">
        <v>6388</v>
      </c>
      <c r="L21" s="115"/>
      <c r="M21" s="36"/>
    </row>
    <row r="22" spans="1:13" s="26" customFormat="1" ht="13.8" x14ac:dyDescent="0.25">
      <c r="A22" s="26" t="s">
        <v>560</v>
      </c>
      <c r="B22" s="36">
        <f>B24-B18-B19-B20-B21</f>
        <v>24372</v>
      </c>
      <c r="C22" s="36">
        <f t="shared" ref="C22:I22" si="2">C24-C18-C19-C20-C21</f>
        <v>25064</v>
      </c>
      <c r="D22" s="36">
        <f t="shared" si="2"/>
        <v>16656</v>
      </c>
      <c r="E22" s="36">
        <f t="shared" si="2"/>
        <v>17827</v>
      </c>
      <c r="F22" s="36">
        <f t="shared" si="2"/>
        <v>17764</v>
      </c>
      <c r="G22" s="36">
        <f t="shared" si="2"/>
        <v>16613</v>
      </c>
      <c r="H22" s="36">
        <f t="shared" si="2"/>
        <v>17498</v>
      </c>
      <c r="I22" s="36">
        <f t="shared" si="2"/>
        <v>14294</v>
      </c>
      <c r="J22" s="36">
        <f t="shared" ref="J22" si="3">J24-J18-J19-J20-J21</f>
        <v>14485</v>
      </c>
      <c r="L22" s="115"/>
      <c r="M22" s="36"/>
    </row>
    <row r="23" spans="1:13" s="26" customFormat="1" ht="5.25" customHeight="1" x14ac:dyDescent="0.25">
      <c r="B23" s="112"/>
      <c r="C23" s="112"/>
      <c r="D23" s="112"/>
      <c r="E23" s="112"/>
      <c r="F23" s="112"/>
      <c r="G23" s="112"/>
      <c r="H23" s="112"/>
      <c r="I23" s="112"/>
      <c r="J23" s="112"/>
    </row>
    <row r="24" spans="1:13" s="32" customFormat="1" ht="13.8" x14ac:dyDescent="0.25">
      <c r="A24" s="32" t="s">
        <v>1117</v>
      </c>
      <c r="B24" s="49">
        <v>143113</v>
      </c>
      <c r="C24" s="49">
        <v>144446</v>
      </c>
      <c r="D24" s="49">
        <v>146725</v>
      </c>
      <c r="E24" s="49">
        <v>151480</v>
      </c>
      <c r="F24" s="49">
        <v>142883</v>
      </c>
      <c r="G24" s="49">
        <v>148803</v>
      </c>
      <c r="H24" s="49">
        <v>154938</v>
      </c>
      <c r="I24" s="49">
        <v>154175</v>
      </c>
      <c r="J24" s="49">
        <v>151884</v>
      </c>
      <c r="L24" s="115"/>
    </row>
    <row r="25" spans="1:13" s="26" customFormat="1" ht="12.75" customHeight="1" x14ac:dyDescent="0.25">
      <c r="B25" s="36"/>
      <c r="C25" s="36"/>
      <c r="D25" s="36"/>
      <c r="E25" s="36"/>
      <c r="F25" s="36"/>
      <c r="G25" s="36"/>
      <c r="H25" s="36"/>
      <c r="I25" s="36"/>
      <c r="J25" s="36"/>
    </row>
    <row r="26" spans="1:13" s="123" customFormat="1" ht="13.8" x14ac:dyDescent="0.25">
      <c r="A26" s="26" t="s">
        <v>392</v>
      </c>
      <c r="B26" s="595">
        <v>12349</v>
      </c>
      <c r="C26" s="595">
        <v>23994</v>
      </c>
      <c r="D26" s="595">
        <v>12870</v>
      </c>
      <c r="E26" s="595">
        <v>16517</v>
      </c>
      <c r="F26" s="595">
        <v>14001</v>
      </c>
      <c r="G26" s="595">
        <v>22216</v>
      </c>
      <c r="H26" s="595">
        <v>35204</v>
      </c>
      <c r="I26" s="595">
        <v>41739</v>
      </c>
      <c r="J26" s="595">
        <v>45267</v>
      </c>
    </row>
    <row r="27" spans="1:13" s="123" customFormat="1" ht="13.8" x14ac:dyDescent="0.25">
      <c r="A27" s="1237" t="s">
        <v>2273</v>
      </c>
      <c r="B27" s="595">
        <v>3435</v>
      </c>
      <c r="C27" s="595">
        <v>4289</v>
      </c>
      <c r="D27" s="595">
        <v>2980</v>
      </c>
      <c r="E27" s="595">
        <v>2642</v>
      </c>
      <c r="F27" s="595">
        <v>2398</v>
      </c>
      <c r="G27" s="595">
        <v>2266</v>
      </c>
      <c r="H27" s="595">
        <v>2775</v>
      </c>
      <c r="I27" s="595">
        <v>1984</v>
      </c>
      <c r="J27" s="595">
        <v>1965</v>
      </c>
    </row>
    <row r="28" spans="1:13" s="123" customFormat="1" ht="13.8" x14ac:dyDescent="0.25">
      <c r="A28" s="1237" t="s">
        <v>2272</v>
      </c>
      <c r="B28" s="596">
        <v>4977</v>
      </c>
      <c r="C28" s="596">
        <v>2730</v>
      </c>
      <c r="D28" s="596">
        <v>6283</v>
      </c>
      <c r="E28" s="596">
        <v>3836</v>
      </c>
      <c r="F28" s="596">
        <v>5288</v>
      </c>
      <c r="G28" s="596">
        <v>5869</v>
      </c>
      <c r="H28" s="596">
        <v>3205</v>
      </c>
      <c r="I28" s="596">
        <v>2070</v>
      </c>
      <c r="J28" s="596">
        <v>3960</v>
      </c>
    </row>
    <row r="29" spans="1:13" s="123" customFormat="1" ht="14.25" customHeight="1" x14ac:dyDescent="0.25">
      <c r="A29" s="26" t="s">
        <v>1003</v>
      </c>
      <c r="B29" s="36">
        <f>B31-B26-B27-B28</f>
        <v>69</v>
      </c>
      <c r="C29" s="36">
        <f t="shared" ref="C29:I29" si="4">C31-C26-C27-C28</f>
        <v>160</v>
      </c>
      <c r="D29" s="36">
        <f t="shared" si="4"/>
        <v>132</v>
      </c>
      <c r="E29" s="36">
        <f t="shared" si="4"/>
        <v>99</v>
      </c>
      <c r="F29" s="36">
        <f t="shared" si="4"/>
        <v>124</v>
      </c>
      <c r="G29" s="36">
        <f t="shared" si="4"/>
        <v>363</v>
      </c>
      <c r="H29" s="36">
        <f t="shared" si="4"/>
        <v>313</v>
      </c>
      <c r="I29" s="36">
        <f t="shared" si="4"/>
        <v>19523</v>
      </c>
      <c r="J29" s="36">
        <f t="shared" ref="J29" si="5">J31-J26-J27-J28</f>
        <v>752</v>
      </c>
    </row>
    <row r="30" spans="1:13" s="26" customFormat="1" ht="4.5" customHeight="1" x14ac:dyDescent="0.25">
      <c r="B30" s="112"/>
      <c r="C30" s="112"/>
      <c r="D30" s="112"/>
      <c r="E30" s="112"/>
      <c r="F30" s="112"/>
      <c r="G30" s="112"/>
      <c r="H30" s="112"/>
      <c r="I30" s="112"/>
      <c r="J30" s="112"/>
    </row>
    <row r="31" spans="1:13" s="32" customFormat="1" ht="13.8" x14ac:dyDescent="0.25">
      <c r="A31" s="32" t="s">
        <v>1118</v>
      </c>
      <c r="B31" s="49">
        <v>20830</v>
      </c>
      <c r="C31" s="49">
        <v>31173</v>
      </c>
      <c r="D31" s="49">
        <v>22265</v>
      </c>
      <c r="E31" s="49">
        <v>23094</v>
      </c>
      <c r="F31" s="49">
        <v>21811</v>
      </c>
      <c r="G31" s="49">
        <v>30714</v>
      </c>
      <c r="H31" s="49">
        <v>41497</v>
      </c>
      <c r="I31" s="49">
        <v>65316</v>
      </c>
      <c r="J31" s="49">
        <v>51944</v>
      </c>
      <c r="L31" s="115"/>
    </row>
    <row r="32" spans="1:13" s="26" customFormat="1" ht="4.5" customHeight="1" thickBot="1" x14ac:dyDescent="0.3">
      <c r="B32" s="257"/>
      <c r="C32" s="257"/>
      <c r="D32" s="257"/>
      <c r="E32" s="257"/>
      <c r="F32" s="257"/>
      <c r="G32" s="257"/>
      <c r="H32" s="257"/>
      <c r="I32" s="257"/>
      <c r="J32" s="257"/>
    </row>
    <row r="33" spans="1:10" s="32" customFormat="1" ht="13.8" x14ac:dyDescent="0.25">
      <c r="A33" s="32" t="s">
        <v>206</v>
      </c>
      <c r="B33" s="146">
        <v>484294</v>
      </c>
      <c r="C33" s="146">
        <v>497671</v>
      </c>
      <c r="D33" s="146">
        <v>478779</v>
      </c>
      <c r="E33" s="146">
        <v>478108</v>
      </c>
      <c r="F33" s="146">
        <v>483544</v>
      </c>
      <c r="G33" s="146">
        <v>499054</v>
      </c>
      <c r="H33" s="146">
        <v>510908</v>
      </c>
      <c r="I33" s="146">
        <v>554749</v>
      </c>
      <c r="J33" s="146">
        <v>606307</v>
      </c>
    </row>
    <row r="34" spans="1:10" s="42" customFormat="1" ht="11.4" x14ac:dyDescent="0.2">
      <c r="A34" s="42" t="s">
        <v>564</v>
      </c>
      <c r="B34" s="194">
        <v>-0.55176690671709938</v>
      </c>
      <c r="C34" s="194">
        <f t="shared" ref="C34:I34" si="6">(C33/B33-1)*100</f>
        <v>2.7621651310980599</v>
      </c>
      <c r="D34" s="194">
        <f t="shared" si="6"/>
        <v>-3.7960821506577647</v>
      </c>
      <c r="E34" s="194">
        <f t="shared" si="6"/>
        <v>-0.14014816857046419</v>
      </c>
      <c r="F34" s="194">
        <f t="shared" si="6"/>
        <v>1.1369816024831225</v>
      </c>
      <c r="G34" s="194">
        <f t="shared" si="6"/>
        <v>3.2075674602518145</v>
      </c>
      <c r="H34" s="194">
        <f t="shared" si="6"/>
        <v>2.3752940563546154</v>
      </c>
      <c r="I34" s="194">
        <f t="shared" si="6"/>
        <v>8.5809969701002853</v>
      </c>
      <c r="J34" s="194">
        <f>(J33/I33-1)*100</f>
        <v>9.2939329318304296</v>
      </c>
    </row>
    <row r="36" spans="1:10" ht="13.8" x14ac:dyDescent="0.25">
      <c r="A36" s="26" t="s">
        <v>509</v>
      </c>
      <c r="B36" s="26"/>
      <c r="C36" s="26"/>
      <c r="D36" s="26"/>
      <c r="E36" s="131"/>
      <c r="F36" s="131"/>
      <c r="G36" s="131"/>
      <c r="H36" s="131"/>
      <c r="I36" s="131"/>
      <c r="J36" s="47"/>
    </row>
    <row r="37" spans="1:10" ht="13.8" x14ac:dyDescent="0.25">
      <c r="A37" s="26"/>
      <c r="B37" s="26"/>
      <c r="C37" s="26"/>
      <c r="D37" s="26"/>
      <c r="E37" s="131"/>
      <c r="F37" s="131"/>
      <c r="G37" s="131"/>
      <c r="H37" s="131"/>
      <c r="I37" s="131"/>
      <c r="J37" s="225"/>
    </row>
    <row r="38" spans="1:10" s="159" customFormat="1" ht="13.8" x14ac:dyDescent="0.25"/>
    <row r="39" spans="1:10" ht="13.8" x14ac:dyDescent="0.25">
      <c r="A39" s="159" t="s">
        <v>1087</v>
      </c>
      <c r="B39" s="159"/>
      <c r="C39" s="159"/>
      <c r="D39" s="159"/>
    </row>
    <row r="40" spans="1:10" ht="13.8" x14ac:dyDescent="0.25">
      <c r="A40" s="159"/>
      <c r="B40" s="159"/>
      <c r="C40" s="159"/>
      <c r="D40" s="159"/>
    </row>
    <row r="41" spans="1:10" ht="13.8" x14ac:dyDescent="0.25">
      <c r="A41" s="159" t="s">
        <v>1088</v>
      </c>
      <c r="B41" s="159"/>
      <c r="C41" s="159"/>
      <c r="D41" s="159"/>
    </row>
    <row r="42" spans="1:10" ht="13.8" x14ac:dyDescent="0.25">
      <c r="A42" s="159"/>
      <c r="B42" s="159"/>
      <c r="C42" s="159"/>
      <c r="D42" s="159"/>
    </row>
    <row r="43" spans="1:10" ht="14.4" x14ac:dyDescent="0.3">
      <c r="A43" s="159" t="s">
        <v>1089</v>
      </c>
      <c r="B43" s="159"/>
      <c r="C43" s="159"/>
      <c r="D43" s="159"/>
    </row>
    <row r="44" spans="1:10" ht="13.8" x14ac:dyDescent="0.25">
      <c r="A44" s="159"/>
      <c r="B44" s="159"/>
      <c r="C44" s="159"/>
      <c r="D44" s="159"/>
    </row>
    <row r="45" spans="1:10" ht="13.8" x14ac:dyDescent="0.25">
      <c r="A45" s="1454" t="s">
        <v>2274</v>
      </c>
      <c r="B45" s="1454"/>
      <c r="C45" s="1454"/>
      <c r="D45" s="1454"/>
      <c r="E45" s="1454"/>
    </row>
  </sheetData>
  <customSheetViews>
    <customSheetView guid="{9014CDA8-C3FC-41E6-A045-DAEFC55B82B1}" showPageBreaks="1" fitToPage="1" printArea="1" topLeftCell="A10">
      <selection activeCell="B19" sqref="B19"/>
      <pageMargins left="0.75" right="0.75" top="1" bottom="1" header="0.5" footer="0.5"/>
      <printOptions horizontalCentered="1"/>
      <pageSetup scale="67" firstPageNumber="33" orientation="portrait" verticalDpi="300" r:id="rId1"/>
      <headerFooter alignWithMargins="0">
        <oddFooter>&amp;C&amp;P</oddFooter>
      </headerFooter>
    </customSheetView>
    <customSheetView guid="{F67F5823-51D5-4D47-B100-5B47C1E6BCB9}" showPageBreaks="1" fitToPage="1" printArea="1" topLeftCell="A28">
      <selection activeCell="A48" sqref="A48:J48"/>
      <pageMargins left="0.75" right="0.75" top="1" bottom="1" header="0.5" footer="0.5"/>
      <printOptions horizontalCentered="1"/>
      <pageSetup scale="67" firstPageNumber="33" orientation="portrait" verticalDpi="300" r:id="rId2"/>
      <headerFooter alignWithMargins="0">
        <oddFooter>&amp;C&amp;P</oddFooter>
      </headerFooter>
    </customSheetView>
  </customSheetViews>
  <mergeCells count="5">
    <mergeCell ref="A1:J1"/>
    <mergeCell ref="A3:J3"/>
    <mergeCell ref="A4:J4"/>
    <mergeCell ref="A5:J5"/>
    <mergeCell ref="A45:E45"/>
  </mergeCells>
  <phoneticPr fontId="0" type="noConversion"/>
  <hyperlinks>
    <hyperlink ref="A45" r:id="rId3" display="Source: Statistics Canada. Table 002-0001 - Farm cash receipts, annual (dollars)" xr:uid="{00000000-0004-0000-3500-000000000000}"/>
    <hyperlink ref="A45:E45" r:id="rId4" display="Source: Statistics Canada. Table  32-10-0045-01 - Farm cash receipts, annual" xr:uid="{00000000-0004-0000-3500-000001000000}"/>
  </hyperlinks>
  <printOptions horizontalCentered="1"/>
  <pageMargins left="0.74803149606299202" right="0.74803149606299202" top="0.98425196850393704" bottom="0.98425196850393704" header="0.511811023622047" footer="0.511811023622047"/>
  <pageSetup scale="67" firstPageNumber="27" orientation="portrait" useFirstPageNumber="1" r:id="rId5"/>
  <headerFooter alignWithMargins="0"/>
  <legacyDrawingHF r:id="rId6"/>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76">
    <tabColor indexed="33"/>
    <pageSetUpPr fitToPage="1"/>
  </sheetPr>
  <dimension ref="A1:M63"/>
  <sheetViews>
    <sheetView zoomScaleNormal="100" workbookViewId="0">
      <selection sqref="A1:J1"/>
    </sheetView>
  </sheetViews>
  <sheetFormatPr defaultRowHeight="13.2" x14ac:dyDescent="0.25"/>
  <cols>
    <col min="1" max="1" width="30" customWidth="1"/>
    <col min="2" max="2" width="9.88671875" bestFit="1" customWidth="1"/>
    <col min="3" max="3" width="9.33203125" bestFit="1" customWidth="1"/>
    <col min="4" max="4" width="10.88671875" bestFit="1" customWidth="1"/>
    <col min="5" max="5" width="9.33203125" bestFit="1" customWidth="1"/>
    <col min="6" max="6" width="9.88671875" bestFit="1" customWidth="1"/>
    <col min="7" max="7" width="9.33203125" bestFit="1" customWidth="1"/>
    <col min="8" max="10" width="9.88671875" bestFit="1" customWidth="1"/>
  </cols>
  <sheetData>
    <row r="1" spans="1:13" ht="17.399999999999999" x14ac:dyDescent="0.3">
      <c r="A1" s="1451" t="s">
        <v>886</v>
      </c>
      <c r="B1" s="1451"/>
      <c r="C1" s="1451"/>
      <c r="D1" s="1451"/>
      <c r="E1" s="1451"/>
      <c r="F1" s="1451"/>
      <c r="G1" s="1451"/>
      <c r="H1" s="1451"/>
      <c r="I1" s="1451"/>
      <c r="J1" s="1451"/>
      <c r="K1" s="29"/>
    </row>
    <row r="2" spans="1:13" ht="17.399999999999999" x14ac:dyDescent="0.3">
      <c r="A2" s="27"/>
    </row>
    <row r="3" spans="1:13" ht="17.399999999999999" x14ac:dyDescent="0.3">
      <c r="A3" s="1452" t="s">
        <v>972</v>
      </c>
      <c r="B3" s="1452"/>
      <c r="C3" s="1452"/>
      <c r="D3" s="1452"/>
      <c r="E3" s="1452"/>
      <c r="F3" s="1452"/>
      <c r="G3" s="1452"/>
      <c r="H3" s="1452"/>
      <c r="I3" s="1452"/>
      <c r="J3" s="1452"/>
      <c r="K3" s="29"/>
    </row>
    <row r="4" spans="1:13" ht="17.399999999999999" x14ac:dyDescent="0.3">
      <c r="A4" s="1452" t="s">
        <v>2627</v>
      </c>
      <c r="B4" s="1452"/>
      <c r="C4" s="1452"/>
      <c r="D4" s="1452"/>
      <c r="E4" s="1452"/>
      <c r="F4" s="1452"/>
      <c r="G4" s="1452"/>
      <c r="H4" s="1452"/>
      <c r="I4" s="1452"/>
      <c r="J4" s="1452"/>
      <c r="K4" s="29"/>
    </row>
    <row r="5" spans="1:13" ht="17.399999999999999" x14ac:dyDescent="0.3">
      <c r="A5" s="1452" t="s">
        <v>440</v>
      </c>
      <c r="B5" s="1452"/>
      <c r="C5" s="1452"/>
      <c r="D5" s="1452"/>
      <c r="E5" s="1452"/>
      <c r="F5" s="1452"/>
      <c r="G5" s="1452"/>
      <c r="H5" s="1452"/>
      <c r="I5" s="1452"/>
      <c r="J5" s="1452"/>
      <c r="K5" s="29"/>
    </row>
    <row r="6" spans="1:13" ht="17.399999999999999" x14ac:dyDescent="0.3">
      <c r="A6" s="1452" t="s">
        <v>1375</v>
      </c>
      <c r="B6" s="1452"/>
      <c r="C6" s="1452"/>
      <c r="D6" s="1452"/>
      <c r="E6" s="1452"/>
      <c r="F6" s="1452"/>
      <c r="G6" s="1452"/>
      <c r="H6" s="1452"/>
      <c r="I6" s="1452"/>
      <c r="J6" s="1452"/>
      <c r="K6" s="29"/>
    </row>
    <row r="7" spans="1:13" ht="12.75" customHeight="1" x14ac:dyDescent="0.3">
      <c r="A7" s="15"/>
      <c r="B7" s="15"/>
      <c r="C7" s="15"/>
      <c r="D7" s="15"/>
      <c r="E7" s="15"/>
      <c r="F7" s="15"/>
      <c r="G7" s="15"/>
      <c r="H7" s="15"/>
    </row>
    <row r="8" spans="1:13" x14ac:dyDescent="0.25">
      <c r="K8" s="541"/>
      <c r="L8" s="507"/>
      <c r="M8" s="507"/>
    </row>
    <row r="9" spans="1:13" s="16" customFormat="1" ht="18" x14ac:dyDescent="0.3">
      <c r="A9" s="11"/>
      <c r="B9" s="505">
        <v>2012</v>
      </c>
      <c r="C9" s="505">
        <v>2013</v>
      </c>
      <c r="D9" s="505">
        <v>2014</v>
      </c>
      <c r="E9" s="505">
        <v>2015</v>
      </c>
      <c r="F9" s="505">
        <v>2016</v>
      </c>
      <c r="G9" s="505" t="s">
        <v>2159</v>
      </c>
      <c r="H9" s="505" t="s">
        <v>2315</v>
      </c>
      <c r="I9" s="505" t="s">
        <v>2477</v>
      </c>
      <c r="J9" s="505" t="s">
        <v>2449</v>
      </c>
    </row>
    <row r="10" spans="1:13" ht="4.5" customHeight="1" thickBot="1" x14ac:dyDescent="0.3">
      <c r="A10" s="17"/>
      <c r="B10" s="506"/>
      <c r="C10" s="506"/>
      <c r="D10" s="506"/>
      <c r="E10" s="506"/>
      <c r="F10" s="506"/>
      <c r="G10" s="506"/>
      <c r="H10" s="506"/>
      <c r="I10" s="506"/>
      <c r="J10" s="506"/>
    </row>
    <row r="11" spans="1:13" ht="4.5" customHeight="1" x14ac:dyDescent="0.25">
      <c r="A11" s="2"/>
      <c r="B11" s="507"/>
      <c r="C11" s="507"/>
      <c r="D11" s="507"/>
      <c r="E11" s="507"/>
      <c r="F11" s="507"/>
      <c r="G11" s="507"/>
      <c r="H11" s="507"/>
      <c r="I11" s="507"/>
      <c r="J11" s="507"/>
    </row>
    <row r="12" spans="1:13" ht="13.8" x14ac:dyDescent="0.25">
      <c r="A12" s="10" t="s">
        <v>197</v>
      </c>
      <c r="B12" s="510">
        <v>484294</v>
      </c>
      <c r="C12" s="510">
        <v>497671</v>
      </c>
      <c r="D12" s="510">
        <v>478779</v>
      </c>
      <c r="E12" s="510">
        <v>478108</v>
      </c>
      <c r="F12" s="510">
        <v>483544</v>
      </c>
      <c r="G12" s="510">
        <v>499054</v>
      </c>
      <c r="H12" s="510">
        <v>510908</v>
      </c>
      <c r="I12" s="510">
        <v>554749</v>
      </c>
      <c r="J12" s="510">
        <v>606307</v>
      </c>
    </row>
    <row r="13" spans="1:13" ht="13.8" x14ac:dyDescent="0.25">
      <c r="A13" s="10" t="s">
        <v>257</v>
      </c>
      <c r="B13" s="513">
        <v>330</v>
      </c>
      <c r="C13" s="513">
        <v>331</v>
      </c>
      <c r="D13" s="513">
        <v>327</v>
      </c>
      <c r="E13" s="513">
        <v>319</v>
      </c>
      <c r="F13" s="513">
        <v>319</v>
      </c>
      <c r="G13" s="513">
        <v>318</v>
      </c>
      <c r="H13" s="513">
        <v>332</v>
      </c>
      <c r="I13" s="513">
        <v>322</v>
      </c>
      <c r="J13" s="513">
        <v>305</v>
      </c>
    </row>
    <row r="14" spans="1:13" ht="4.5" customHeight="1" x14ac:dyDescent="0.25">
      <c r="A14" s="10"/>
      <c r="B14" s="511"/>
      <c r="C14" s="511"/>
      <c r="D14" s="511"/>
      <c r="E14" s="511"/>
      <c r="F14" s="511"/>
      <c r="G14" s="511"/>
      <c r="H14" s="511"/>
      <c r="I14" s="511"/>
      <c r="J14" s="511"/>
    </row>
    <row r="15" spans="1:13" ht="4.5" customHeight="1" x14ac:dyDescent="0.25">
      <c r="A15" s="10"/>
      <c r="B15" s="513"/>
      <c r="C15" s="513"/>
      <c r="D15" s="513"/>
      <c r="E15" s="513"/>
      <c r="F15" s="513"/>
      <c r="G15" s="513"/>
      <c r="H15" s="513"/>
      <c r="I15" s="513"/>
      <c r="J15" s="513"/>
    </row>
    <row r="16" spans="1:13" ht="13.8" x14ac:dyDescent="0.25">
      <c r="A16" s="10" t="s">
        <v>258</v>
      </c>
      <c r="B16" s="510">
        <f>B12+B13</f>
        <v>484624</v>
      </c>
      <c r="C16" s="510">
        <f>C12+C13</f>
        <v>498002</v>
      </c>
      <c r="D16" s="510">
        <f t="shared" ref="D16:J16" si="0">D12+D13</f>
        <v>479106</v>
      </c>
      <c r="E16" s="510">
        <f t="shared" si="0"/>
        <v>478427</v>
      </c>
      <c r="F16" s="510">
        <f t="shared" si="0"/>
        <v>483863</v>
      </c>
      <c r="G16" s="510">
        <f t="shared" si="0"/>
        <v>499372</v>
      </c>
      <c r="H16" s="510">
        <f t="shared" si="0"/>
        <v>511240</v>
      </c>
      <c r="I16" s="510">
        <f t="shared" si="0"/>
        <v>555071</v>
      </c>
      <c r="J16" s="510">
        <f t="shared" si="0"/>
        <v>606612</v>
      </c>
    </row>
    <row r="17" spans="1:10" ht="13.8" x14ac:dyDescent="0.25">
      <c r="A17" s="1386" t="s">
        <v>2628</v>
      </c>
      <c r="B17" s="510">
        <v>389728</v>
      </c>
      <c r="C17" s="510">
        <v>387580</v>
      </c>
      <c r="D17" s="510">
        <v>387968</v>
      </c>
      <c r="E17" s="510">
        <v>388323</v>
      </c>
      <c r="F17" s="510">
        <v>391773</v>
      </c>
      <c r="G17" s="510">
        <v>397802</v>
      </c>
      <c r="H17" s="510">
        <v>417139</v>
      </c>
      <c r="I17" s="510">
        <v>436539</v>
      </c>
      <c r="J17" s="510">
        <v>476341</v>
      </c>
    </row>
    <row r="18" spans="1:10" ht="13.8" x14ac:dyDescent="0.25">
      <c r="A18" s="10" t="s">
        <v>2629</v>
      </c>
      <c r="B18" s="513">
        <v>44224</v>
      </c>
      <c r="C18" s="513">
        <v>45562</v>
      </c>
      <c r="D18" s="513">
        <v>46977</v>
      </c>
      <c r="E18" s="513">
        <v>48600</v>
      </c>
      <c r="F18" s="513">
        <v>48955</v>
      </c>
      <c r="G18" s="513">
        <v>49630</v>
      </c>
      <c r="H18" s="513">
        <v>51556</v>
      </c>
      <c r="I18" s="513">
        <v>53525</v>
      </c>
      <c r="J18" s="513">
        <v>57171</v>
      </c>
    </row>
    <row r="19" spans="1:10" ht="4.5" customHeight="1" x14ac:dyDescent="0.25">
      <c r="A19" s="10"/>
      <c r="B19" s="511"/>
      <c r="C19" s="511"/>
      <c r="D19" s="511"/>
      <c r="E19" s="511"/>
      <c r="F19" s="511"/>
      <c r="G19" s="511"/>
      <c r="H19" s="511"/>
      <c r="I19" s="511"/>
      <c r="J19" s="511"/>
    </row>
    <row r="20" spans="1:10" ht="4.5" customHeight="1" x14ac:dyDescent="0.25">
      <c r="A20" s="10"/>
      <c r="B20" s="513"/>
      <c r="C20" s="513"/>
      <c r="D20" s="513"/>
      <c r="E20" s="513"/>
      <c r="F20" s="513"/>
      <c r="G20" s="513"/>
      <c r="H20" s="513"/>
      <c r="I20" s="513"/>
      <c r="J20" s="513"/>
    </row>
    <row r="21" spans="1:10" ht="13.8" x14ac:dyDescent="0.25">
      <c r="A21" s="10" t="s">
        <v>259</v>
      </c>
      <c r="B21" s="510">
        <v>50672</v>
      </c>
      <c r="C21" s="510">
        <v>64860</v>
      </c>
      <c r="D21" s="510">
        <v>44161</v>
      </c>
      <c r="E21" s="510">
        <v>41505</v>
      </c>
      <c r="F21" s="510">
        <v>43135</v>
      </c>
      <c r="G21" s="510">
        <v>51940</v>
      </c>
      <c r="H21" s="510">
        <v>42544</v>
      </c>
      <c r="I21" s="510">
        <v>65007</v>
      </c>
      <c r="J21" s="510">
        <v>73100</v>
      </c>
    </row>
    <row r="22" spans="1:10" ht="13.8" x14ac:dyDescent="0.25">
      <c r="A22" s="10" t="s">
        <v>260</v>
      </c>
      <c r="B22" s="510">
        <v>7965</v>
      </c>
      <c r="C22" s="510">
        <v>-2343</v>
      </c>
      <c r="D22" s="510">
        <v>3477</v>
      </c>
      <c r="E22" s="510">
        <v>4263</v>
      </c>
      <c r="F22" s="510">
        <v>453</v>
      </c>
      <c r="G22" s="510">
        <v>-2545</v>
      </c>
      <c r="H22" s="510">
        <v>-14566</v>
      </c>
      <c r="I22" s="510">
        <v>16960</v>
      </c>
      <c r="J22" s="510">
        <v>-21331</v>
      </c>
    </row>
    <row r="23" spans="1:10" ht="3.75" customHeight="1" x14ac:dyDescent="0.25">
      <c r="A23" s="10"/>
      <c r="B23" s="511"/>
      <c r="C23" s="511"/>
      <c r="D23" s="511"/>
      <c r="E23" s="511"/>
      <c r="F23" s="511"/>
      <c r="G23" s="511"/>
      <c r="H23" s="511"/>
      <c r="I23" s="511"/>
      <c r="J23" s="511"/>
    </row>
    <row r="24" spans="1:10" ht="4.5" customHeight="1" x14ac:dyDescent="0.25">
      <c r="A24" s="10"/>
      <c r="B24" s="510"/>
      <c r="C24" s="510"/>
      <c r="D24" s="510"/>
      <c r="E24" s="510"/>
      <c r="F24" s="510"/>
      <c r="G24" s="510"/>
      <c r="H24" s="510"/>
      <c r="I24" s="510"/>
      <c r="J24" s="510"/>
    </row>
    <row r="25" spans="1:10" s="34" customFormat="1" ht="14.4" thickBot="1" x14ac:dyDescent="0.3">
      <c r="A25" s="61" t="s">
        <v>196</v>
      </c>
      <c r="B25" s="508">
        <v>58637</v>
      </c>
      <c r="C25" s="508">
        <v>62517</v>
      </c>
      <c r="D25" s="508">
        <v>47638</v>
      </c>
      <c r="E25" s="508">
        <v>45767</v>
      </c>
      <c r="F25" s="508">
        <v>43587</v>
      </c>
      <c r="G25" s="508">
        <v>49396</v>
      </c>
      <c r="H25" s="508">
        <v>27978</v>
      </c>
      <c r="I25" s="508">
        <v>81967</v>
      </c>
      <c r="J25" s="508">
        <v>51769</v>
      </c>
    </row>
    <row r="26" spans="1:10" s="42" customFormat="1" ht="12" thickTop="1" x14ac:dyDescent="0.2">
      <c r="B26" s="194"/>
      <c r="C26" s="194"/>
      <c r="D26" s="194"/>
      <c r="E26" s="194"/>
      <c r="F26" s="194"/>
      <c r="G26" s="194"/>
      <c r="H26" s="194"/>
      <c r="I26" s="337"/>
      <c r="J26" s="509"/>
    </row>
    <row r="28" spans="1:10" ht="13.8" x14ac:dyDescent="0.25">
      <c r="A28" s="1454" t="s">
        <v>2275</v>
      </c>
      <c r="B28" s="1454"/>
      <c r="C28" s="1454"/>
      <c r="D28" s="1454"/>
      <c r="E28" s="1454"/>
      <c r="F28" s="1454"/>
      <c r="G28" s="1454"/>
    </row>
    <row r="29" spans="1:10" ht="13.8" x14ac:dyDescent="0.25">
      <c r="A29" s="26"/>
    </row>
    <row r="30" spans="1:10" ht="13.8" x14ac:dyDescent="0.25">
      <c r="A30" s="26"/>
    </row>
    <row r="32" spans="1:10" ht="17.399999999999999" x14ac:dyDescent="0.3">
      <c r="A32" s="1451" t="s">
        <v>795</v>
      </c>
      <c r="B32" s="1451"/>
      <c r="C32" s="1451"/>
      <c r="D32" s="1451"/>
      <c r="E32" s="1451"/>
      <c r="F32" s="1451"/>
      <c r="G32" s="1451"/>
      <c r="H32" s="1451"/>
      <c r="I32" s="1451"/>
      <c r="J32" s="1451"/>
    </row>
    <row r="33" spans="1:10" ht="17.399999999999999" x14ac:dyDescent="0.3">
      <c r="A33" s="15"/>
    </row>
    <row r="34" spans="1:10" ht="17.399999999999999" x14ac:dyDescent="0.3">
      <c r="A34" s="1452" t="s">
        <v>2538</v>
      </c>
      <c r="B34" s="1452"/>
      <c r="C34" s="1452"/>
      <c r="D34" s="1452"/>
      <c r="E34" s="1452"/>
      <c r="F34" s="1452"/>
      <c r="G34" s="1452"/>
      <c r="H34" s="1452"/>
      <c r="I34" s="1452"/>
      <c r="J34" s="1452"/>
    </row>
    <row r="35" spans="1:10" ht="17.399999999999999" x14ac:dyDescent="0.3">
      <c r="A35" s="1452" t="s">
        <v>440</v>
      </c>
      <c r="B35" s="1452"/>
      <c r="C35" s="1452"/>
      <c r="D35" s="1452"/>
      <c r="E35" s="1452"/>
      <c r="F35" s="1452"/>
      <c r="G35" s="1452"/>
      <c r="H35" s="1452"/>
      <c r="I35" s="1452"/>
      <c r="J35" s="1452"/>
    </row>
    <row r="36" spans="1:10" ht="12.75" customHeight="1" x14ac:dyDescent="0.3">
      <c r="A36" s="15"/>
      <c r="B36" s="15"/>
      <c r="C36" s="15"/>
      <c r="D36" s="15"/>
      <c r="E36" s="15"/>
      <c r="F36" s="15"/>
      <c r="G36" s="15"/>
      <c r="H36" s="15"/>
      <c r="I36" s="15"/>
    </row>
    <row r="38" spans="1:10" ht="18" x14ac:dyDescent="0.3">
      <c r="A38" s="742" t="s">
        <v>1685</v>
      </c>
      <c r="B38" s="37">
        <v>2012</v>
      </c>
      <c r="C38" s="37">
        <v>2013</v>
      </c>
      <c r="D38" s="37">
        <v>2014</v>
      </c>
      <c r="E38" s="37">
        <v>2015</v>
      </c>
      <c r="F38" s="37">
        <v>2016</v>
      </c>
      <c r="G38" s="37">
        <v>2017</v>
      </c>
      <c r="H38" s="505" t="s">
        <v>2315</v>
      </c>
      <c r="I38" s="505" t="s">
        <v>2477</v>
      </c>
      <c r="J38" s="505" t="s">
        <v>2449</v>
      </c>
    </row>
    <row r="39" spans="1:10" ht="4.5" customHeight="1" thickBot="1" x14ac:dyDescent="0.3">
      <c r="A39" s="24"/>
      <c r="B39" s="24"/>
      <c r="C39" s="24"/>
      <c r="D39" s="24"/>
      <c r="E39" s="24"/>
      <c r="F39" s="24"/>
      <c r="G39" s="24"/>
      <c r="H39" s="24"/>
      <c r="I39" s="24"/>
      <c r="J39" s="24"/>
    </row>
    <row r="40" spans="1:10" ht="4.5" customHeight="1" x14ac:dyDescent="0.25"/>
    <row r="41" spans="1:10" ht="13.8" x14ac:dyDescent="0.25">
      <c r="A41" s="32" t="s">
        <v>501</v>
      </c>
      <c r="B41" s="152">
        <v>136.80000000000001</v>
      </c>
      <c r="C41" s="152">
        <v>134.69999999999999</v>
      </c>
      <c r="D41" s="152">
        <v>140.9</v>
      </c>
      <c r="E41" s="152">
        <v>139.30000000000001</v>
      </c>
      <c r="F41" s="152">
        <v>136.4</v>
      </c>
      <c r="G41" s="152">
        <v>136.4</v>
      </c>
      <c r="H41" s="152">
        <v>136.5</v>
      </c>
      <c r="I41" s="152">
        <v>147</v>
      </c>
      <c r="J41" s="152">
        <v>152</v>
      </c>
    </row>
    <row r="42" spans="1:10" s="42" customFormat="1" ht="11.4" x14ac:dyDescent="0.2">
      <c r="A42" s="42" t="s">
        <v>564</v>
      </c>
      <c r="B42" s="194">
        <v>3.2452830188679282</v>
      </c>
      <c r="C42" s="194">
        <v>-1.535087719298267</v>
      </c>
      <c r="D42" s="194">
        <v>4.6028210838901407</v>
      </c>
      <c r="E42" s="194">
        <v>-1.1355571327182346</v>
      </c>
      <c r="F42" s="194">
        <v>-2.0818377602297211</v>
      </c>
      <c r="G42" s="194">
        <v>-7.3313782991202281E-2</v>
      </c>
      <c r="H42" s="194">
        <v>0.22010271460013442</v>
      </c>
      <c r="I42" s="194">
        <f>(I41/H41-1)*100</f>
        <v>7.6923076923076872</v>
      </c>
      <c r="J42" s="194">
        <f>(J41/I41-1)*100</f>
        <v>3.4013605442176909</v>
      </c>
    </row>
    <row r="43" spans="1:10" s="42" customFormat="1" ht="11.4" x14ac:dyDescent="0.2">
      <c r="B43" s="194"/>
      <c r="C43" s="194"/>
      <c r="D43" s="194"/>
      <c r="E43" s="194"/>
      <c r="F43" s="194"/>
      <c r="G43" s="194"/>
      <c r="H43" s="194"/>
      <c r="I43" s="194"/>
      <c r="J43" s="194"/>
    </row>
    <row r="44" spans="1:10" ht="13.8" x14ac:dyDescent="0.25">
      <c r="A44" s="32" t="s">
        <v>502</v>
      </c>
      <c r="B44" s="152">
        <v>145</v>
      </c>
      <c r="C44" s="152">
        <v>140.6</v>
      </c>
      <c r="D44" s="152">
        <v>144.4</v>
      </c>
      <c r="E44" s="152">
        <v>142.1</v>
      </c>
      <c r="F44" s="152">
        <v>142.80000000000001</v>
      </c>
      <c r="G44" s="152">
        <v>142.5</v>
      </c>
      <c r="H44" s="152">
        <v>144.19999999999999</v>
      </c>
      <c r="I44" s="152">
        <v>158.19999999999999</v>
      </c>
      <c r="J44" s="152">
        <v>164.7</v>
      </c>
    </row>
    <row r="45" spans="1:10" s="42" customFormat="1" ht="11.4" x14ac:dyDescent="0.2">
      <c r="A45" s="42" t="s">
        <v>564</v>
      </c>
      <c r="B45" s="194">
        <v>3.5714285714285809</v>
      </c>
      <c r="C45" s="194">
        <v>-3.0344827586206935</v>
      </c>
      <c r="D45" s="194">
        <v>2.7027027027027195</v>
      </c>
      <c r="E45" s="194">
        <v>-1.5927977839335306</v>
      </c>
      <c r="F45" s="194">
        <v>0.49261083743843415</v>
      </c>
      <c r="G45" s="194">
        <v>-0.28011204481792618</v>
      </c>
      <c r="H45" s="194">
        <v>1.8258426966291985</v>
      </c>
      <c r="I45" s="194">
        <f>(I44/H44-1)*100</f>
        <v>9.7087378640776656</v>
      </c>
      <c r="J45" s="194">
        <f>(J44/I44-1)*100</f>
        <v>4.108723135271819</v>
      </c>
    </row>
    <row r="46" spans="1:10" s="42" customFormat="1" ht="11.4" x14ac:dyDescent="0.2">
      <c r="B46" s="194"/>
      <c r="C46" s="194"/>
      <c r="D46" s="194"/>
      <c r="E46" s="194"/>
      <c r="F46" s="194"/>
      <c r="G46" s="194"/>
      <c r="H46" s="194"/>
      <c r="I46" s="194"/>
      <c r="J46" s="194"/>
    </row>
    <row r="47" spans="1:10" s="81" customFormat="1" x14ac:dyDescent="0.25">
      <c r="A47" s="160" t="s">
        <v>504</v>
      </c>
      <c r="B47" s="488">
        <v>142.1</v>
      </c>
      <c r="C47" s="488">
        <v>126.9</v>
      </c>
      <c r="D47" s="488">
        <v>108</v>
      </c>
      <c r="E47" s="488">
        <v>116.3</v>
      </c>
      <c r="F47" s="488">
        <v>96.5</v>
      </c>
      <c r="G47" s="488">
        <v>99.8</v>
      </c>
      <c r="H47" s="488">
        <v>117.3</v>
      </c>
      <c r="I47" s="488">
        <v>124.5</v>
      </c>
      <c r="J47" s="488">
        <v>132.6</v>
      </c>
    </row>
    <row r="48" spans="1:10" s="81" customFormat="1" x14ac:dyDescent="0.25">
      <c r="A48" s="160" t="s">
        <v>505</v>
      </c>
      <c r="B48" s="488">
        <v>74.7</v>
      </c>
      <c r="C48" s="488">
        <v>76.5</v>
      </c>
      <c r="D48" s="488">
        <v>67</v>
      </c>
      <c r="E48" s="488">
        <v>63.4</v>
      </c>
      <c r="F48" s="488">
        <v>45.5</v>
      </c>
      <c r="G48" s="488">
        <v>36.200000000000003</v>
      </c>
      <c r="H48" s="488">
        <v>58.3</v>
      </c>
      <c r="I48" s="488">
        <v>65.599999999999994</v>
      </c>
      <c r="J48" s="488">
        <v>90.6</v>
      </c>
    </row>
    <row r="49" spans="1:10" s="81" customFormat="1" x14ac:dyDescent="0.25">
      <c r="A49" s="160" t="s">
        <v>611</v>
      </c>
      <c r="B49" s="488">
        <v>101.2</v>
      </c>
      <c r="C49" s="488">
        <v>117.6</v>
      </c>
      <c r="D49" s="488">
        <v>127.3</v>
      </c>
      <c r="E49" s="488">
        <v>132.4</v>
      </c>
      <c r="F49" s="488">
        <v>158.6</v>
      </c>
      <c r="G49" s="488">
        <v>169.7</v>
      </c>
      <c r="H49" s="488">
        <v>174.3</v>
      </c>
      <c r="I49" s="488">
        <v>181.8</v>
      </c>
      <c r="J49" s="488">
        <v>191.2</v>
      </c>
    </row>
    <row r="50" spans="1:10" s="81" customFormat="1" x14ac:dyDescent="0.25">
      <c r="A50" s="160" t="s">
        <v>612</v>
      </c>
      <c r="B50" s="488">
        <v>152</v>
      </c>
      <c r="C50" s="488">
        <v>146.4</v>
      </c>
      <c r="D50" s="488">
        <v>153.6</v>
      </c>
      <c r="E50" s="488">
        <v>150.19999999999999</v>
      </c>
      <c r="F50" s="488">
        <v>151.69999999999999</v>
      </c>
      <c r="G50" s="488">
        <v>151</v>
      </c>
      <c r="H50" s="488">
        <v>148.30000000000001</v>
      </c>
      <c r="I50" s="488">
        <v>164.9</v>
      </c>
      <c r="J50" s="488">
        <v>166.7</v>
      </c>
    </row>
    <row r="51" spans="1:10" ht="13.8" x14ac:dyDescent="0.25">
      <c r="A51" s="26"/>
      <c r="B51" s="225"/>
      <c r="C51" s="225"/>
      <c r="D51" s="225"/>
      <c r="E51" s="225"/>
      <c r="F51" s="225"/>
      <c r="G51" s="225"/>
      <c r="H51" s="225"/>
      <c r="I51" s="225"/>
      <c r="J51" s="225"/>
    </row>
    <row r="52" spans="1:10" ht="13.8" x14ac:dyDescent="0.25">
      <c r="A52" s="32" t="s">
        <v>503</v>
      </c>
      <c r="B52" s="152">
        <v>122</v>
      </c>
      <c r="C52" s="152">
        <v>124.4</v>
      </c>
      <c r="D52" s="152">
        <v>135</v>
      </c>
      <c r="E52" s="152">
        <v>134.80000000000001</v>
      </c>
      <c r="F52" s="152">
        <v>124.7</v>
      </c>
      <c r="G52" s="152">
        <v>125.4</v>
      </c>
      <c r="H52" s="152">
        <v>122.4</v>
      </c>
      <c r="I52" s="152">
        <v>126.1</v>
      </c>
      <c r="J52" s="152">
        <v>128.4</v>
      </c>
    </row>
    <row r="53" spans="1:10" s="42" customFormat="1" ht="11.4" x14ac:dyDescent="0.2">
      <c r="A53" s="42" t="s">
        <v>564</v>
      </c>
      <c r="B53" s="194">
        <v>2.3489932885905951</v>
      </c>
      <c r="C53" s="194">
        <v>1.9672131147540961</v>
      </c>
      <c r="D53" s="194">
        <v>8.5209003215434009</v>
      </c>
      <c r="E53" s="194">
        <v>-0.1481481481481417</v>
      </c>
      <c r="F53" s="194">
        <v>-7.4925816023738934</v>
      </c>
      <c r="G53" s="194">
        <v>0.56134723336007664</v>
      </c>
      <c r="H53" s="194">
        <v>-3.5087719298245612</v>
      </c>
      <c r="I53" s="194">
        <f>(I52/H52-1)*100</f>
        <v>3.0228758169934533</v>
      </c>
      <c r="J53" s="194">
        <f>(J52/I52-1)*100</f>
        <v>1.8239492466296747</v>
      </c>
    </row>
    <row r="54" spans="1:10" s="42" customFormat="1" ht="11.4" x14ac:dyDescent="0.2">
      <c r="B54" s="194"/>
      <c r="C54" s="194"/>
      <c r="D54" s="194"/>
      <c r="E54" s="194"/>
      <c r="F54" s="194"/>
      <c r="G54" s="194"/>
      <c r="H54" s="194"/>
      <c r="I54" s="194"/>
      <c r="J54" s="194"/>
    </row>
    <row r="55" spans="1:10" s="81" customFormat="1" x14ac:dyDescent="0.25">
      <c r="A55" s="160" t="s">
        <v>252</v>
      </c>
      <c r="B55" s="488">
        <v>147</v>
      </c>
      <c r="C55" s="488">
        <v>149.5</v>
      </c>
      <c r="D55" s="488">
        <v>205.4</v>
      </c>
      <c r="E55" s="488">
        <v>246.7</v>
      </c>
      <c r="F55" s="488">
        <v>191.4</v>
      </c>
      <c r="G55" s="488">
        <v>185.9</v>
      </c>
      <c r="H55" s="488">
        <v>181.7</v>
      </c>
      <c r="I55" s="488">
        <v>179.6</v>
      </c>
      <c r="J55" s="488">
        <v>189.8</v>
      </c>
    </row>
    <row r="56" spans="1:10" s="81" customFormat="1" x14ac:dyDescent="0.25">
      <c r="A56" s="160" t="s">
        <v>253</v>
      </c>
      <c r="B56" s="488">
        <v>133.9</v>
      </c>
      <c r="C56" s="488">
        <v>142.69999999999999</v>
      </c>
      <c r="D56" s="488">
        <v>180.1</v>
      </c>
      <c r="E56" s="488">
        <v>141.30000000000001</v>
      </c>
      <c r="F56" s="488">
        <v>133.9</v>
      </c>
      <c r="G56" s="488">
        <v>144.30000000000001</v>
      </c>
      <c r="H56" s="488">
        <v>131.4</v>
      </c>
      <c r="I56" s="488">
        <v>139.9</v>
      </c>
      <c r="J56" s="488">
        <v>129.6</v>
      </c>
    </row>
    <row r="57" spans="1:10" s="81" customFormat="1" x14ac:dyDescent="0.25">
      <c r="A57" s="160" t="s">
        <v>254</v>
      </c>
      <c r="B57" s="488">
        <v>132</v>
      </c>
      <c r="C57" s="488">
        <v>134.5</v>
      </c>
      <c r="D57" s="488">
        <v>128.30000000000001</v>
      </c>
      <c r="E57" s="488">
        <v>122.4</v>
      </c>
      <c r="F57" s="488">
        <v>120.7</v>
      </c>
      <c r="G57" s="488">
        <v>119.6</v>
      </c>
      <c r="H57" s="488">
        <v>120.5</v>
      </c>
      <c r="I57" s="488">
        <v>123.9</v>
      </c>
      <c r="J57" s="488">
        <v>126.9</v>
      </c>
    </row>
    <row r="58" spans="1:10" s="81" customFormat="1" x14ac:dyDescent="0.25">
      <c r="A58" s="160" t="s">
        <v>255</v>
      </c>
      <c r="B58" s="488">
        <v>129.19999999999999</v>
      </c>
      <c r="C58" s="488">
        <v>133.19999999999999</v>
      </c>
      <c r="D58" s="488">
        <v>130.5</v>
      </c>
      <c r="E58" s="488">
        <v>131.80000000000001</v>
      </c>
      <c r="F58" s="488">
        <v>131.6</v>
      </c>
      <c r="G58" s="488">
        <v>130.5</v>
      </c>
      <c r="H58" s="488">
        <v>134.19999999999999</v>
      </c>
      <c r="I58" s="488">
        <v>141.4</v>
      </c>
      <c r="J58" s="488">
        <v>147.69999999999999</v>
      </c>
    </row>
    <row r="59" spans="1:10" s="81" customFormat="1" x14ac:dyDescent="0.25">
      <c r="A59" s="160" t="s">
        <v>256</v>
      </c>
      <c r="B59" s="488">
        <v>108.2</v>
      </c>
      <c r="C59" s="488">
        <v>109</v>
      </c>
      <c r="D59" s="488">
        <v>113.2</v>
      </c>
      <c r="E59" s="488">
        <v>107.6</v>
      </c>
      <c r="F59" s="488">
        <v>107.6</v>
      </c>
      <c r="G59" s="488">
        <v>108</v>
      </c>
      <c r="H59" s="488">
        <v>106.6</v>
      </c>
      <c r="I59" s="488">
        <v>112.5</v>
      </c>
      <c r="J59" s="488">
        <v>113.8</v>
      </c>
    </row>
    <row r="60" spans="1:10" x14ac:dyDescent="0.25">
      <c r="A60" s="42"/>
      <c r="B60" s="194"/>
      <c r="C60" s="194"/>
      <c r="D60" s="194"/>
      <c r="E60" s="194"/>
      <c r="F60" s="194"/>
      <c r="G60" s="194"/>
      <c r="H60" s="194"/>
      <c r="I60" s="194"/>
      <c r="J60" s="42"/>
    </row>
    <row r="63" spans="1:10" ht="13.8" x14ac:dyDescent="0.25">
      <c r="A63" s="1454" t="s">
        <v>2231</v>
      </c>
      <c r="B63" s="1454"/>
      <c r="C63" s="1454"/>
      <c r="D63" s="1454"/>
      <c r="E63" s="1454"/>
      <c r="F63" s="1454"/>
      <c r="G63" s="1454"/>
      <c r="H63" s="1454"/>
      <c r="I63" s="1454"/>
    </row>
  </sheetData>
  <customSheetViews>
    <customSheetView guid="{9014CDA8-C3FC-41E6-A045-DAEFC55B82B1}" showPageBreaks="1" fitToPage="1" printArea="1" topLeftCell="A37">
      <selection activeCell="A35" sqref="A35:J35"/>
      <pageMargins left="0.75" right="0.75" top="1" bottom="1" header="0.5" footer="0.5"/>
      <printOptions horizontalCentered="1"/>
      <pageSetup scale="81" firstPageNumber="33" orientation="portrait" verticalDpi="300" r:id="rId1"/>
      <headerFooter alignWithMargins="0">
        <oddFooter>&amp;C&amp;P</oddFooter>
      </headerFooter>
    </customSheetView>
    <customSheetView guid="{F67F5823-51D5-4D47-B100-5B47C1E6BCB9}" showPageBreaks="1" fitToPage="1" printArea="1">
      <selection activeCell="F30" sqref="F30"/>
      <pageMargins left="0.75" right="0.75" top="1" bottom="1" header="0.5" footer="0.5"/>
      <printOptions horizontalCentered="1"/>
      <pageSetup scale="79" firstPageNumber="33" orientation="portrait" verticalDpi="300" r:id="rId2"/>
      <headerFooter alignWithMargins="0">
        <oddFooter>&amp;C&amp;P</oddFooter>
      </headerFooter>
    </customSheetView>
  </customSheetViews>
  <mergeCells count="10">
    <mergeCell ref="A1:J1"/>
    <mergeCell ref="A3:J3"/>
    <mergeCell ref="A4:J4"/>
    <mergeCell ref="A5:J5"/>
    <mergeCell ref="A63:I63"/>
    <mergeCell ref="A6:J6"/>
    <mergeCell ref="A34:J34"/>
    <mergeCell ref="A35:J35"/>
    <mergeCell ref="A32:J32"/>
    <mergeCell ref="A28:G28"/>
  </mergeCells>
  <phoneticPr fontId="0" type="noConversion"/>
  <hyperlinks>
    <hyperlink ref="A63:I63" r:id="rId3" display="Source: Statistics Canada. Table 32-10-0099-01 - Farm product price index (FPPI), annual (index, 2007=100)" xr:uid="{00000000-0004-0000-3600-000000000000}"/>
    <hyperlink ref="A28" r:id="rId4" display="Source: Statistics Canada. CANSIM Table 002-0009 - Net farm income, annual (dollars)" xr:uid="{00000000-0004-0000-3600-000001000000}"/>
    <hyperlink ref="A28:G28" r:id="rId5" display="Source: Statistics Canada. Table 32-10-0052-01 - Net farm income" xr:uid="{00000000-0004-0000-3600-000002000000}"/>
  </hyperlinks>
  <printOptions horizontalCentered="1"/>
  <pageMargins left="0.74803149606299202" right="0.74803149606299202" top="0.98425196850393704" bottom="0.98425196850393704" header="0.511811023622047" footer="0.511811023622047"/>
  <pageSetup scale="77" firstPageNumber="27" orientation="portrait" useFirstPageNumber="1" r:id="rId6"/>
  <headerFooter alignWithMargins="0"/>
  <legacyDrawingHF r:id="rId7"/>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77">
    <tabColor indexed="14"/>
    <pageSetUpPr fitToPage="1"/>
  </sheetPr>
  <dimension ref="A1:M70"/>
  <sheetViews>
    <sheetView zoomScaleNormal="100" workbookViewId="0">
      <selection sqref="A1:L1"/>
    </sheetView>
  </sheetViews>
  <sheetFormatPr defaultRowHeight="13.2" x14ac:dyDescent="0.25"/>
  <cols>
    <col min="1" max="1" width="4.44140625" customWidth="1"/>
    <col min="2" max="2" width="9.5546875" customWidth="1"/>
    <col min="3" max="3" width="14.33203125" customWidth="1"/>
    <col min="4" max="5" width="9" customWidth="1"/>
    <col min="7" max="12" width="9" customWidth="1"/>
  </cols>
  <sheetData>
    <row r="1" spans="1:13" ht="17.399999999999999" x14ac:dyDescent="0.3">
      <c r="A1" s="1451" t="s">
        <v>1221</v>
      </c>
      <c r="B1" s="1451"/>
      <c r="C1" s="1451"/>
      <c r="D1" s="1451"/>
      <c r="E1" s="1451"/>
      <c r="F1" s="1451"/>
      <c r="G1" s="1451"/>
      <c r="H1" s="1451"/>
      <c r="I1" s="1451"/>
      <c r="J1" s="1451"/>
      <c r="K1" s="1451"/>
      <c r="L1" s="1451"/>
    </row>
    <row r="2" spans="1:13" ht="18" customHeight="1" x14ac:dyDescent="0.3">
      <c r="A2" s="48"/>
      <c r="B2" s="48"/>
      <c r="C2" s="2"/>
      <c r="D2" s="2"/>
      <c r="E2" s="2"/>
      <c r="F2" s="2"/>
      <c r="G2" s="2"/>
      <c r="H2" s="2"/>
      <c r="I2" s="2"/>
      <c r="J2" s="2"/>
      <c r="K2" s="2"/>
      <c r="L2" s="2"/>
    </row>
    <row r="3" spans="1:13" ht="17.399999999999999" x14ac:dyDescent="0.3">
      <c r="A3" s="1452" t="s">
        <v>2539</v>
      </c>
      <c r="B3" s="1452"/>
      <c r="C3" s="1452"/>
      <c r="D3" s="1452"/>
      <c r="E3" s="1452"/>
      <c r="F3" s="1452"/>
      <c r="G3" s="1452"/>
      <c r="H3" s="1452"/>
      <c r="I3" s="1452"/>
      <c r="J3" s="1452"/>
      <c r="K3" s="1452"/>
      <c r="L3" s="1452"/>
    </row>
    <row r="4" spans="1:13" ht="17.399999999999999" x14ac:dyDescent="0.3">
      <c r="A4" s="1452" t="s">
        <v>440</v>
      </c>
      <c r="B4" s="1452"/>
      <c r="C4" s="1452"/>
      <c r="D4" s="1452"/>
      <c r="E4" s="1452"/>
      <c r="F4" s="1452"/>
      <c r="G4" s="1452"/>
      <c r="H4" s="1452"/>
      <c r="I4" s="1452"/>
      <c r="J4" s="1452"/>
      <c r="K4" s="1452"/>
      <c r="L4" s="1452"/>
    </row>
    <row r="5" spans="1:13" ht="12.75" customHeight="1" x14ac:dyDescent="0.3">
      <c r="A5" s="15"/>
      <c r="B5" s="15"/>
      <c r="C5" s="15"/>
      <c r="D5" s="15"/>
      <c r="E5" s="15"/>
      <c r="F5" s="15"/>
      <c r="G5" s="15"/>
      <c r="H5" s="15"/>
      <c r="I5" s="15"/>
      <c r="J5" s="15"/>
      <c r="K5" s="15"/>
      <c r="L5" s="29"/>
    </row>
    <row r="7" spans="1:13" ht="15.6" x14ac:dyDescent="0.3">
      <c r="A7" s="16"/>
      <c r="B7" s="16"/>
      <c r="C7" s="1459" t="s">
        <v>923</v>
      </c>
      <c r="D7" s="1459"/>
      <c r="E7" s="1459" t="s">
        <v>388</v>
      </c>
      <c r="F7" s="1459"/>
      <c r="G7" s="1"/>
      <c r="H7" s="1"/>
      <c r="I7" s="1459" t="s">
        <v>20</v>
      </c>
      <c r="J7" s="1459"/>
      <c r="K7" s="1459" t="s">
        <v>369</v>
      </c>
      <c r="L7" s="1459"/>
    </row>
    <row r="8" spans="1:13" ht="15.6" x14ac:dyDescent="0.3">
      <c r="A8" s="16"/>
      <c r="B8" s="16"/>
      <c r="C8" s="1459" t="s">
        <v>421</v>
      </c>
      <c r="D8" s="1459"/>
      <c r="E8" s="1459" t="s">
        <v>190</v>
      </c>
      <c r="F8" s="1459"/>
      <c r="G8" s="1459" t="s">
        <v>1237</v>
      </c>
      <c r="H8" s="1459"/>
      <c r="I8" s="1459" t="s">
        <v>547</v>
      </c>
      <c r="J8" s="1459"/>
      <c r="K8" s="1459" t="s">
        <v>191</v>
      </c>
      <c r="L8" s="1459"/>
    </row>
    <row r="9" spans="1:13" ht="15.6" x14ac:dyDescent="0.3">
      <c r="A9" s="1459" t="s">
        <v>614</v>
      </c>
      <c r="B9" s="1459"/>
      <c r="C9" s="1459" t="s">
        <v>544</v>
      </c>
      <c r="D9" s="1459"/>
      <c r="E9" s="1459" t="s">
        <v>545</v>
      </c>
      <c r="F9" s="1459"/>
      <c r="G9" s="1459" t="s">
        <v>546</v>
      </c>
      <c r="H9" s="1459"/>
      <c r="I9" s="1459" t="s">
        <v>548</v>
      </c>
      <c r="J9" s="1459"/>
      <c r="K9" s="1459" t="s">
        <v>168</v>
      </c>
      <c r="L9" s="1459"/>
    </row>
    <row r="10" spans="1:13" ht="4.5" customHeight="1" thickBot="1" x14ac:dyDescent="0.3">
      <c r="A10" s="17"/>
      <c r="B10" s="17"/>
      <c r="C10" s="18"/>
      <c r="D10" s="18"/>
      <c r="E10" s="18"/>
      <c r="F10" s="18"/>
      <c r="G10" s="18"/>
      <c r="H10" s="18"/>
      <c r="I10" s="18"/>
      <c r="J10" s="18"/>
      <c r="K10" s="18"/>
      <c r="L10" s="18"/>
    </row>
    <row r="11" spans="1:13" ht="4.5" customHeight="1" x14ac:dyDescent="0.25">
      <c r="A11" s="2"/>
      <c r="B11" s="2"/>
      <c r="C11" s="14"/>
      <c r="D11" s="14"/>
      <c r="E11" s="14"/>
      <c r="F11" s="14"/>
      <c r="G11" s="14"/>
      <c r="H11" s="14"/>
      <c r="I11" s="14"/>
      <c r="J11" s="14"/>
      <c r="K11" s="14"/>
    </row>
    <row r="12" spans="1:13" ht="13.8" x14ac:dyDescent="0.25">
      <c r="B12" s="1360">
        <v>2001</v>
      </c>
      <c r="C12" s="1509">
        <v>107000</v>
      </c>
      <c r="D12" s="1509"/>
      <c r="E12" s="1506">
        <v>172</v>
      </c>
      <c r="F12" s="1506"/>
      <c r="G12" s="1509">
        <v>18404</v>
      </c>
      <c r="H12" s="1509"/>
      <c r="I12" s="1515">
        <v>10.52</v>
      </c>
      <c r="J12" s="1515"/>
      <c r="K12" s="1509">
        <v>192511</v>
      </c>
      <c r="L12" s="1509"/>
      <c r="M12" s="285"/>
    </row>
    <row r="13" spans="1:13" ht="13.8" x14ac:dyDescent="0.25">
      <c r="B13" s="1360">
        <v>2002</v>
      </c>
      <c r="C13" s="1509">
        <v>107500</v>
      </c>
      <c r="D13" s="1509"/>
      <c r="E13" s="1506">
        <v>280</v>
      </c>
      <c r="F13" s="1506"/>
      <c r="G13" s="1509">
        <v>30100</v>
      </c>
      <c r="H13" s="1509"/>
      <c r="I13" s="1515">
        <v>7.71</v>
      </c>
      <c r="J13" s="1515"/>
      <c r="K13" s="1509">
        <v>229825</v>
      </c>
      <c r="L13" s="1509"/>
      <c r="M13" s="285"/>
    </row>
    <row r="14" spans="1:13" ht="13.8" x14ac:dyDescent="0.25">
      <c r="B14" s="1360">
        <v>2003</v>
      </c>
      <c r="C14" s="1509">
        <v>105500</v>
      </c>
      <c r="D14" s="1509"/>
      <c r="E14" s="1506">
        <v>265</v>
      </c>
      <c r="F14" s="1506"/>
      <c r="G14" s="1509">
        <v>27958</v>
      </c>
      <c r="H14" s="1509"/>
      <c r="I14" s="1515">
        <v>5.87</v>
      </c>
      <c r="J14" s="1515"/>
      <c r="K14" s="1509">
        <v>162248</v>
      </c>
      <c r="L14" s="1509"/>
      <c r="M14" s="285"/>
    </row>
    <row r="15" spans="1:13" ht="13.8" x14ac:dyDescent="0.25">
      <c r="B15" s="1360">
        <v>2004</v>
      </c>
      <c r="C15" s="1509">
        <v>105500</v>
      </c>
      <c r="D15" s="1509"/>
      <c r="E15" s="1506">
        <v>275</v>
      </c>
      <c r="F15" s="1506"/>
      <c r="G15" s="1509">
        <v>29013</v>
      </c>
      <c r="H15" s="1509"/>
      <c r="I15" s="1515">
        <v>5.79</v>
      </c>
      <c r="J15" s="1515"/>
      <c r="K15" s="1509">
        <v>165411</v>
      </c>
      <c r="L15" s="1509"/>
      <c r="M15" s="285"/>
    </row>
    <row r="16" spans="1:13" ht="13.8" x14ac:dyDescent="0.25">
      <c r="B16" s="1360">
        <v>2005</v>
      </c>
      <c r="C16" s="1509">
        <v>96000</v>
      </c>
      <c r="D16" s="1509"/>
      <c r="E16" s="1506">
        <v>275</v>
      </c>
      <c r="F16" s="1506"/>
      <c r="G16" s="1509">
        <v>26400</v>
      </c>
      <c r="H16" s="1509"/>
      <c r="I16" s="1515">
        <v>8.9700000000000006</v>
      </c>
      <c r="J16" s="1515"/>
      <c r="K16" s="1509">
        <v>234915</v>
      </c>
      <c r="L16" s="1509"/>
      <c r="M16" s="285"/>
    </row>
    <row r="17" spans="2:13" ht="13.8" x14ac:dyDescent="0.25">
      <c r="B17" s="1360">
        <v>2006</v>
      </c>
      <c r="C17" s="1509">
        <v>95800</v>
      </c>
      <c r="D17" s="1509"/>
      <c r="E17" s="1506">
        <v>310</v>
      </c>
      <c r="F17" s="1506"/>
      <c r="G17" s="1509">
        <v>29698</v>
      </c>
      <c r="H17" s="1509"/>
      <c r="I17" s="1515">
        <v>6.94</v>
      </c>
      <c r="J17" s="1515"/>
      <c r="K17" s="1509">
        <v>201812</v>
      </c>
      <c r="L17" s="1509"/>
      <c r="M17" s="285"/>
    </row>
    <row r="18" spans="2:13" ht="13.8" x14ac:dyDescent="0.25">
      <c r="B18" s="1360">
        <v>2007</v>
      </c>
      <c r="C18" s="1509">
        <v>96000</v>
      </c>
      <c r="D18" s="1509"/>
      <c r="E18" s="1506">
        <v>285</v>
      </c>
      <c r="F18" s="1506"/>
      <c r="G18" s="1509">
        <v>27360</v>
      </c>
      <c r="H18" s="1509"/>
      <c r="I18" s="1515">
        <v>8.19</v>
      </c>
      <c r="J18" s="1515"/>
      <c r="K18" s="1509">
        <v>221978</v>
      </c>
      <c r="L18" s="1509"/>
      <c r="M18" s="285"/>
    </row>
    <row r="19" spans="2:13" ht="13.8" x14ac:dyDescent="0.25">
      <c r="B19" s="1360">
        <v>2008</v>
      </c>
      <c r="C19" s="1509">
        <v>89000</v>
      </c>
      <c r="D19" s="1509"/>
      <c r="E19" s="1506">
        <v>280</v>
      </c>
      <c r="F19" s="1506"/>
      <c r="G19" s="1509">
        <v>24920</v>
      </c>
      <c r="H19" s="1509"/>
      <c r="I19" s="1515">
        <v>10.18</v>
      </c>
      <c r="J19" s="1515"/>
      <c r="K19" s="1509">
        <v>249212</v>
      </c>
      <c r="L19" s="1509"/>
      <c r="M19" s="285"/>
    </row>
    <row r="20" spans="2:13" ht="13.8" x14ac:dyDescent="0.25">
      <c r="B20" s="1360">
        <v>2009</v>
      </c>
      <c r="C20" s="1509">
        <v>82000</v>
      </c>
      <c r="D20" s="1509"/>
      <c r="E20" s="1506">
        <v>300</v>
      </c>
      <c r="F20" s="1506"/>
      <c r="G20" s="1509">
        <v>24600</v>
      </c>
      <c r="H20" s="1509"/>
      <c r="I20" s="1515">
        <v>9.4</v>
      </c>
      <c r="J20" s="1515"/>
      <c r="K20" s="1509">
        <v>227673</v>
      </c>
      <c r="L20" s="1509"/>
      <c r="M20" s="285"/>
    </row>
    <row r="21" spans="2:13" ht="13.8" x14ac:dyDescent="0.25">
      <c r="B21" s="1360">
        <v>2010</v>
      </c>
      <c r="C21" s="1509">
        <v>86000</v>
      </c>
      <c r="D21" s="1509"/>
      <c r="E21" s="1506">
        <v>300</v>
      </c>
      <c r="F21" s="1506"/>
      <c r="G21" s="1509">
        <v>25800</v>
      </c>
      <c r="H21" s="1509"/>
      <c r="I21" s="1515">
        <v>10.86</v>
      </c>
      <c r="J21" s="1515"/>
      <c r="K21" s="1509">
        <v>277361</v>
      </c>
      <c r="L21" s="1509"/>
      <c r="M21" s="285"/>
    </row>
    <row r="22" spans="2:13" ht="13.8" x14ac:dyDescent="0.25">
      <c r="B22" s="1360">
        <v>2011</v>
      </c>
      <c r="C22" s="1509">
        <v>86000</v>
      </c>
      <c r="D22" s="1509"/>
      <c r="E22" s="1506">
        <v>285</v>
      </c>
      <c r="F22" s="1506"/>
      <c r="G22" s="1509">
        <v>24510</v>
      </c>
      <c r="H22" s="1509"/>
      <c r="I22" s="1515">
        <v>11.72</v>
      </c>
      <c r="J22" s="1515"/>
      <c r="K22" s="1509">
        <v>284983</v>
      </c>
      <c r="L22" s="1509"/>
      <c r="M22" s="285"/>
    </row>
    <row r="23" spans="2:13" ht="13.8" x14ac:dyDescent="0.25">
      <c r="B23" s="1360">
        <v>2012</v>
      </c>
      <c r="C23" s="1509">
        <v>83700</v>
      </c>
      <c r="D23" s="1509"/>
      <c r="E23" s="1506">
        <v>290.10000000000002</v>
      </c>
      <c r="F23" s="1506"/>
      <c r="G23" s="1509">
        <v>24284</v>
      </c>
      <c r="H23" s="1509"/>
      <c r="I23" s="1515">
        <v>10.82</v>
      </c>
      <c r="J23" s="1515"/>
      <c r="K23" s="1509">
        <v>257470</v>
      </c>
      <c r="L23" s="1509"/>
      <c r="M23" s="285"/>
    </row>
    <row r="24" spans="2:13" ht="13.8" x14ac:dyDescent="0.25">
      <c r="B24" s="1360">
        <v>2013</v>
      </c>
      <c r="C24" s="1509">
        <v>82900</v>
      </c>
      <c r="D24" s="1509"/>
      <c r="E24" s="1506">
        <v>301.7</v>
      </c>
      <c r="F24" s="1506"/>
      <c r="G24" s="1509">
        <v>25009</v>
      </c>
      <c r="H24" s="1509"/>
      <c r="I24" s="1515" t="s">
        <v>1684</v>
      </c>
      <c r="J24" s="1515"/>
      <c r="K24" s="1509" t="s">
        <v>1684</v>
      </c>
      <c r="L24" s="1509"/>
      <c r="M24" s="285"/>
    </row>
    <row r="25" spans="2:13" ht="14.25" customHeight="1" x14ac:dyDescent="0.25">
      <c r="B25" s="1360">
        <v>2014</v>
      </c>
      <c r="C25" s="1509">
        <v>84700</v>
      </c>
      <c r="D25" s="1509"/>
      <c r="E25" s="1506">
        <v>298</v>
      </c>
      <c r="F25" s="1506"/>
      <c r="G25" s="1509">
        <v>25240</v>
      </c>
      <c r="H25" s="1509"/>
      <c r="I25" s="1515" t="s">
        <v>1684</v>
      </c>
      <c r="J25" s="1515"/>
      <c r="K25" s="1509" t="s">
        <v>1684</v>
      </c>
      <c r="L25" s="1509"/>
      <c r="M25" s="285"/>
    </row>
    <row r="26" spans="2:13" ht="14.25" customHeight="1" x14ac:dyDescent="0.25">
      <c r="B26" s="1360">
        <v>2015</v>
      </c>
      <c r="C26" s="1509">
        <v>85300</v>
      </c>
      <c r="D26" s="1509"/>
      <c r="E26" s="1506">
        <v>291.3</v>
      </c>
      <c r="F26" s="1506"/>
      <c r="G26" s="1509">
        <v>24850</v>
      </c>
      <c r="H26" s="1509"/>
      <c r="I26" s="1515" t="s">
        <v>1684</v>
      </c>
      <c r="J26" s="1515"/>
      <c r="K26" s="1509" t="s">
        <v>1684</v>
      </c>
      <c r="L26" s="1509"/>
      <c r="M26" s="285"/>
    </row>
    <row r="27" spans="2:13" ht="14.25" customHeight="1" x14ac:dyDescent="0.25">
      <c r="B27" s="1360">
        <v>2016</v>
      </c>
      <c r="C27" s="1509">
        <v>86700</v>
      </c>
      <c r="D27" s="1509"/>
      <c r="E27" s="1506">
        <v>296.7</v>
      </c>
      <c r="F27" s="1506"/>
      <c r="G27" s="1509">
        <v>25723</v>
      </c>
      <c r="H27" s="1509"/>
      <c r="I27" s="1515" t="s">
        <v>1684</v>
      </c>
      <c r="J27" s="1515"/>
      <c r="K27" s="1509" t="s">
        <v>1684</v>
      </c>
      <c r="L27" s="1509"/>
    </row>
    <row r="28" spans="2:13" ht="14.25" customHeight="1" x14ac:dyDescent="0.25">
      <c r="B28" s="1360">
        <v>2017</v>
      </c>
      <c r="C28" s="1509">
        <v>83200</v>
      </c>
      <c r="D28" s="1509"/>
      <c r="E28" s="1506">
        <v>294</v>
      </c>
      <c r="F28" s="1506"/>
      <c r="G28" s="1509">
        <v>24463</v>
      </c>
      <c r="H28" s="1509"/>
      <c r="I28" s="1515" t="s">
        <v>1684</v>
      </c>
      <c r="J28" s="1515"/>
      <c r="K28" s="1509" t="s">
        <v>1684</v>
      </c>
      <c r="L28" s="1509"/>
    </row>
    <row r="29" spans="2:13" ht="14.25" customHeight="1" x14ac:dyDescent="0.25">
      <c r="B29" s="1360">
        <v>2018</v>
      </c>
      <c r="C29" s="1509">
        <v>79200</v>
      </c>
      <c r="D29" s="1509"/>
      <c r="E29" s="1506">
        <v>285.39999999999998</v>
      </c>
      <c r="F29" s="1506"/>
      <c r="G29" s="1509">
        <v>22600</v>
      </c>
      <c r="H29" s="1509"/>
      <c r="I29" s="1515" t="s">
        <v>1684</v>
      </c>
      <c r="J29" s="1515"/>
      <c r="K29" s="1509" t="s">
        <v>1684</v>
      </c>
      <c r="L29" s="1509"/>
    </row>
    <row r="30" spans="2:13" ht="14.25" customHeight="1" x14ac:dyDescent="0.25">
      <c r="B30" s="1274">
        <v>2019</v>
      </c>
      <c r="C30" s="1509">
        <v>84000</v>
      </c>
      <c r="D30" s="1509"/>
      <c r="E30" s="1506">
        <v>289.3</v>
      </c>
      <c r="F30" s="1506"/>
      <c r="G30" s="1509">
        <v>24302</v>
      </c>
      <c r="H30" s="1509"/>
      <c r="I30" s="1515" t="s">
        <v>1684</v>
      </c>
      <c r="J30" s="1515"/>
      <c r="K30" s="1509" t="s">
        <v>1684</v>
      </c>
      <c r="L30" s="1509"/>
    </row>
    <row r="31" spans="2:13" ht="14.25" customHeight="1" x14ac:dyDescent="0.25">
      <c r="B31" s="1360">
        <v>2020</v>
      </c>
      <c r="C31" s="1509">
        <v>83500</v>
      </c>
      <c r="D31" s="1509"/>
      <c r="E31" s="1506">
        <v>251.5</v>
      </c>
      <c r="F31" s="1506"/>
      <c r="G31" s="1509">
        <v>21000</v>
      </c>
      <c r="H31" s="1509"/>
      <c r="I31" s="1515" t="s">
        <v>1684</v>
      </c>
      <c r="J31" s="1515"/>
      <c r="K31" s="1509" t="s">
        <v>1684</v>
      </c>
      <c r="L31" s="1509"/>
    </row>
    <row r="33" spans="1:12" s="126" customFormat="1" ht="12.75" customHeight="1" x14ac:dyDescent="0.25">
      <c r="A33" s="10"/>
      <c r="B33" s="10"/>
      <c r="C33" s="73"/>
      <c r="D33" s="73"/>
      <c r="E33" s="73"/>
      <c r="F33" s="73"/>
      <c r="G33" s="520"/>
      <c r="H33" s="73"/>
      <c r="I33" s="73"/>
      <c r="J33" s="73"/>
      <c r="K33" s="73"/>
      <c r="L33" s="76"/>
    </row>
    <row r="34" spans="1:12" ht="13.8" x14ac:dyDescent="0.25">
      <c r="A34" s="10" t="s">
        <v>742</v>
      </c>
      <c r="B34" s="10"/>
      <c r="C34" s="73"/>
      <c r="D34" s="73"/>
      <c r="E34" s="73"/>
      <c r="F34" s="73"/>
      <c r="G34" s="73"/>
      <c r="H34" s="73"/>
      <c r="I34" s="73"/>
      <c r="J34" s="73"/>
      <c r="K34" s="73"/>
      <c r="L34" s="76"/>
    </row>
    <row r="35" spans="1:12" ht="12.75" customHeight="1" x14ac:dyDescent="0.25">
      <c r="A35" s="1454" t="s">
        <v>2196</v>
      </c>
      <c r="B35" s="1454"/>
      <c r="C35" s="1454"/>
      <c r="D35" s="1454"/>
      <c r="E35" s="1454"/>
      <c r="F35" s="1454"/>
      <c r="G35" s="1454"/>
      <c r="H35" s="1454"/>
      <c r="I35" s="1454"/>
      <c r="J35" s="1454"/>
      <c r="K35" s="1454"/>
      <c r="L35" s="1454"/>
    </row>
    <row r="36" spans="1:12" ht="13.8" x14ac:dyDescent="0.25">
      <c r="B36" s="159"/>
    </row>
    <row r="37" spans="1:12" ht="12.75" customHeight="1" x14ac:dyDescent="0.25">
      <c r="A37" s="159"/>
      <c r="B37" s="159"/>
    </row>
    <row r="40" spans="1:12" ht="17.399999999999999" x14ac:dyDescent="0.3">
      <c r="A40" s="1451" t="s">
        <v>1222</v>
      </c>
      <c r="B40" s="1451"/>
      <c r="C40" s="1451"/>
      <c r="D40" s="1451"/>
      <c r="E40" s="1451"/>
      <c r="F40" s="1451"/>
      <c r="G40" s="1451"/>
      <c r="H40" s="1451"/>
      <c r="I40" s="1451"/>
      <c r="J40" s="1451"/>
      <c r="K40" s="1451"/>
      <c r="L40" s="1451"/>
    </row>
    <row r="41" spans="1:12" ht="17.399999999999999" x14ac:dyDescent="0.3">
      <c r="A41" s="27"/>
      <c r="B41" s="27"/>
    </row>
    <row r="42" spans="1:12" ht="17.399999999999999" x14ac:dyDescent="0.3">
      <c r="A42" s="1452" t="s">
        <v>2540</v>
      </c>
      <c r="B42" s="1452"/>
      <c r="C42" s="1452"/>
      <c r="D42" s="1452"/>
      <c r="E42" s="1452"/>
      <c r="F42" s="1452"/>
      <c r="G42" s="1452"/>
      <c r="H42" s="1452"/>
      <c r="I42" s="1452"/>
      <c r="J42" s="1452"/>
      <c r="K42" s="1452"/>
      <c r="L42" s="1452"/>
    </row>
    <row r="43" spans="1:12" ht="17.399999999999999" x14ac:dyDescent="0.3">
      <c r="A43" s="1452" t="s">
        <v>440</v>
      </c>
      <c r="B43" s="1452"/>
      <c r="C43" s="1452"/>
      <c r="D43" s="1452"/>
      <c r="E43" s="1452"/>
      <c r="F43" s="1452"/>
      <c r="G43" s="1452"/>
      <c r="H43" s="1452"/>
      <c r="I43" s="1452"/>
      <c r="J43" s="1452"/>
      <c r="K43" s="1452"/>
      <c r="L43" s="1452"/>
    </row>
    <row r="44" spans="1:12" ht="17.399999999999999" x14ac:dyDescent="0.3">
      <c r="A44" s="1452" t="s">
        <v>1305</v>
      </c>
      <c r="B44" s="1452"/>
      <c r="C44" s="1452"/>
      <c r="D44" s="1452"/>
      <c r="E44" s="1452"/>
      <c r="F44" s="1452"/>
      <c r="G44" s="1452"/>
      <c r="H44" s="1452"/>
      <c r="I44" s="1452"/>
      <c r="J44" s="1452"/>
      <c r="K44" s="1452"/>
      <c r="L44" s="1452"/>
    </row>
    <row r="45" spans="1:12" ht="12.75" customHeight="1" x14ac:dyDescent="0.3">
      <c r="A45" s="15"/>
      <c r="B45" s="15"/>
      <c r="C45" s="15"/>
      <c r="D45" s="15"/>
      <c r="E45" s="15"/>
      <c r="F45" s="15"/>
      <c r="G45" s="15"/>
      <c r="H45" s="15"/>
      <c r="I45" s="15"/>
      <c r="J45" s="15"/>
      <c r="K45" s="15"/>
      <c r="L45" s="15"/>
    </row>
    <row r="47" spans="1:12" ht="15.6" x14ac:dyDescent="0.3">
      <c r="A47" s="11"/>
      <c r="B47" s="11"/>
      <c r="C47" s="37"/>
      <c r="D47" s="1275">
        <v>2011</v>
      </c>
      <c r="E47" s="1275">
        <v>2012</v>
      </c>
      <c r="F47" s="1275">
        <v>2013</v>
      </c>
      <c r="G47" s="1275">
        <v>2014</v>
      </c>
      <c r="H47" s="1275">
        <v>2015</v>
      </c>
      <c r="I47" s="1275">
        <v>2016</v>
      </c>
      <c r="J47" s="1275">
        <v>2017</v>
      </c>
      <c r="K47" s="1275">
        <v>2018</v>
      </c>
      <c r="L47" s="1211">
        <v>2019</v>
      </c>
    </row>
    <row r="48" spans="1:12" ht="4.5" customHeight="1" thickBot="1" x14ac:dyDescent="0.3">
      <c r="A48" s="17"/>
      <c r="B48" s="17"/>
      <c r="C48" s="18"/>
      <c r="D48" s="18"/>
      <c r="E48" s="18"/>
      <c r="F48" s="18"/>
      <c r="G48" s="18"/>
      <c r="H48" s="18"/>
      <c r="I48" s="18"/>
      <c r="J48" s="18"/>
      <c r="K48" s="18"/>
      <c r="L48" s="18"/>
    </row>
    <row r="49" spans="1:12" ht="4.5" customHeight="1" x14ac:dyDescent="0.25">
      <c r="A49" s="2"/>
      <c r="B49" s="2"/>
      <c r="C49" s="14"/>
    </row>
    <row r="50" spans="1:12" ht="13.8" x14ac:dyDescent="0.25">
      <c r="A50" s="1455" t="s">
        <v>903</v>
      </c>
      <c r="B50" s="1455"/>
      <c r="C50" s="1455"/>
      <c r="D50" s="13">
        <v>24510</v>
      </c>
      <c r="E50" s="13">
        <v>24284</v>
      </c>
      <c r="F50" s="13">
        <v>25009</v>
      </c>
      <c r="G50" s="13">
        <v>25240</v>
      </c>
      <c r="H50" s="13">
        <v>24850</v>
      </c>
      <c r="I50" s="13">
        <v>25723</v>
      </c>
      <c r="J50" s="13">
        <v>23664</v>
      </c>
      <c r="K50" s="13">
        <v>22600</v>
      </c>
      <c r="L50" s="13">
        <v>24302</v>
      </c>
    </row>
    <row r="51" spans="1:12" ht="13.8" x14ac:dyDescent="0.25">
      <c r="A51" s="10"/>
      <c r="B51" s="10"/>
      <c r="C51" s="92"/>
      <c r="D51" s="90"/>
      <c r="E51" s="90"/>
      <c r="F51" s="90"/>
      <c r="G51" s="90"/>
      <c r="H51" s="90"/>
      <c r="I51" s="90"/>
      <c r="J51" s="90"/>
      <c r="K51" s="90"/>
      <c r="L51" s="90"/>
    </row>
    <row r="52" spans="1:12" ht="13.8" x14ac:dyDescent="0.25">
      <c r="A52" s="1517" t="s">
        <v>306</v>
      </c>
      <c r="B52" s="1517"/>
      <c r="C52" s="1517"/>
      <c r="D52" s="90">
        <v>7015</v>
      </c>
      <c r="E52" s="90">
        <v>6224</v>
      </c>
      <c r="F52" s="90">
        <v>6661</v>
      </c>
      <c r="G52" s="90">
        <v>6334</v>
      </c>
      <c r="H52" s="90">
        <v>6271</v>
      </c>
      <c r="I52" s="90">
        <v>6777</v>
      </c>
      <c r="J52" s="90">
        <v>6372</v>
      </c>
      <c r="K52" s="90">
        <v>5414</v>
      </c>
      <c r="L52" s="90">
        <v>6332</v>
      </c>
    </row>
    <row r="53" spans="1:12" s="160" customFormat="1" ht="11.4" x14ac:dyDescent="0.2">
      <c r="A53" s="1516" t="s">
        <v>1306</v>
      </c>
      <c r="B53" s="1516"/>
      <c r="C53" s="1516"/>
      <c r="D53" s="282">
        <v>3561</v>
      </c>
      <c r="E53" s="282">
        <v>3143.8409999999999</v>
      </c>
      <c r="F53" s="282">
        <v>2889.8</v>
      </c>
      <c r="G53" s="282">
        <v>2913</v>
      </c>
      <c r="H53" s="282">
        <v>2728</v>
      </c>
      <c r="I53" s="282">
        <v>3109</v>
      </c>
      <c r="J53" s="282">
        <v>2907</v>
      </c>
      <c r="K53" s="282">
        <v>2693</v>
      </c>
      <c r="L53" s="282">
        <v>3060</v>
      </c>
    </row>
    <row r="54" spans="1:12" s="160" customFormat="1" ht="11.4" x14ac:dyDescent="0.2">
      <c r="A54" s="1516" t="s">
        <v>902</v>
      </c>
      <c r="B54" s="1516"/>
      <c r="C54" s="1516"/>
      <c r="D54" s="79">
        <v>2707</v>
      </c>
      <c r="E54" s="79">
        <v>1782.1010000000001</v>
      </c>
      <c r="F54" s="79">
        <v>2426.6</v>
      </c>
      <c r="G54" s="79">
        <v>2470</v>
      </c>
      <c r="H54" s="79">
        <v>2523</v>
      </c>
      <c r="I54" s="79">
        <v>2917</v>
      </c>
      <c r="J54" s="79">
        <v>2851</v>
      </c>
      <c r="K54" s="79">
        <v>2051</v>
      </c>
      <c r="L54" s="79">
        <v>2573</v>
      </c>
    </row>
    <row r="55" spans="1:12" s="160" customFormat="1" ht="11.4" x14ac:dyDescent="0.2">
      <c r="A55" s="1516" t="s">
        <v>582</v>
      </c>
      <c r="B55" s="1516"/>
      <c r="C55" s="1516"/>
      <c r="D55" s="282">
        <v>746</v>
      </c>
      <c r="E55" s="282">
        <v>1297.4459999999999</v>
      </c>
      <c r="F55" s="282">
        <v>1344.5</v>
      </c>
      <c r="G55" s="282">
        <v>981</v>
      </c>
      <c r="H55" s="282">
        <v>1019</v>
      </c>
      <c r="I55" s="282">
        <v>751</v>
      </c>
      <c r="J55" s="282">
        <v>614</v>
      </c>
      <c r="K55" s="282">
        <v>670</v>
      </c>
      <c r="L55" s="282">
        <v>699</v>
      </c>
    </row>
    <row r="56" spans="1:12" ht="13.8" x14ac:dyDescent="0.25">
      <c r="A56" s="61"/>
      <c r="B56" s="61"/>
      <c r="C56" s="283"/>
      <c r="D56" s="91"/>
      <c r="E56" s="91"/>
      <c r="F56" s="91"/>
      <c r="G56" s="91"/>
      <c r="H56" s="91"/>
      <c r="I56" s="91"/>
      <c r="J56" s="91"/>
      <c r="K56" s="91"/>
      <c r="L56" s="91"/>
    </row>
    <row r="57" spans="1:12" ht="13.8" x14ac:dyDescent="0.25">
      <c r="A57" s="1455" t="s">
        <v>1467</v>
      </c>
      <c r="B57" s="1455"/>
      <c r="C57" s="1455"/>
      <c r="D57" s="13">
        <v>13344</v>
      </c>
      <c r="E57" s="13">
        <v>13199.558000000001</v>
      </c>
      <c r="F57" s="13">
        <v>13624</v>
      </c>
      <c r="G57" s="13">
        <v>14213</v>
      </c>
      <c r="H57" s="13">
        <v>13628</v>
      </c>
      <c r="I57" s="13">
        <v>14402</v>
      </c>
      <c r="J57" s="13">
        <v>13675</v>
      </c>
      <c r="K57" s="13">
        <v>12578</v>
      </c>
      <c r="L57" s="13">
        <v>13064</v>
      </c>
    </row>
    <row r="58" spans="1:12" ht="13.8" x14ac:dyDescent="0.25">
      <c r="A58" s="1455" t="s">
        <v>1466</v>
      </c>
      <c r="B58" s="1455"/>
      <c r="C58" s="1455"/>
      <c r="D58" s="13">
        <v>1661</v>
      </c>
      <c r="E58" s="13">
        <v>1590.6990000000001</v>
      </c>
      <c r="F58" s="13">
        <v>1615</v>
      </c>
      <c r="G58" s="13">
        <v>1591</v>
      </c>
      <c r="H58" s="13">
        <v>1601</v>
      </c>
      <c r="I58" s="13">
        <v>1615</v>
      </c>
      <c r="J58" s="13">
        <v>1496</v>
      </c>
      <c r="K58" s="13">
        <v>1567.5</v>
      </c>
      <c r="L58" s="13">
        <v>1492</v>
      </c>
    </row>
    <row r="59" spans="1:12" ht="13.8" x14ac:dyDescent="0.25">
      <c r="A59" s="1455" t="s">
        <v>1303</v>
      </c>
      <c r="B59" s="1455"/>
      <c r="C59" s="1455"/>
      <c r="D59" s="13">
        <v>2487</v>
      </c>
      <c r="E59" s="13">
        <v>3270.2</v>
      </c>
      <c r="F59" s="13">
        <v>2795</v>
      </c>
      <c r="G59" s="13">
        <v>2939</v>
      </c>
      <c r="H59" s="13">
        <v>2853</v>
      </c>
      <c r="I59" s="13">
        <v>2945</v>
      </c>
      <c r="J59" s="13">
        <v>2793</v>
      </c>
      <c r="K59" s="13">
        <v>2841</v>
      </c>
      <c r="L59" s="13">
        <v>3360</v>
      </c>
    </row>
    <row r="60" spans="1:12" ht="13.8" x14ac:dyDescent="0.25">
      <c r="A60" s="10"/>
      <c r="B60" s="10"/>
      <c r="C60" s="122"/>
      <c r="D60" s="73"/>
      <c r="E60" s="73"/>
      <c r="F60" s="73"/>
      <c r="G60" s="73"/>
      <c r="H60" s="73"/>
      <c r="I60" s="73"/>
      <c r="J60" s="73"/>
      <c r="K60" s="73"/>
      <c r="L60" s="73"/>
    </row>
    <row r="61" spans="1:12" ht="13.8" x14ac:dyDescent="0.25">
      <c r="A61" s="1455" t="s">
        <v>1304</v>
      </c>
      <c r="B61" s="1455"/>
      <c r="C61" s="1455"/>
      <c r="D61" s="13">
        <v>24507</v>
      </c>
      <c r="E61" s="13">
        <v>24284.309000000001</v>
      </c>
      <c r="F61" s="13">
        <v>24696</v>
      </c>
      <c r="G61" s="13">
        <v>25077</v>
      </c>
      <c r="H61" s="13">
        <v>24353</v>
      </c>
      <c r="I61" s="13">
        <v>25739</v>
      </c>
      <c r="J61" s="13">
        <v>22336</v>
      </c>
      <c r="K61" s="13">
        <v>22400</v>
      </c>
      <c r="L61" s="13">
        <v>24247</v>
      </c>
    </row>
    <row r="62" spans="1:12" ht="13.8" x14ac:dyDescent="0.25">
      <c r="A62" s="10"/>
      <c r="B62" s="10"/>
      <c r="C62" s="13"/>
      <c r="D62" s="13"/>
      <c r="E62" s="13"/>
      <c r="F62" s="13"/>
      <c r="G62" s="13"/>
      <c r="H62" s="13"/>
      <c r="I62" s="13"/>
      <c r="J62" s="13"/>
      <c r="K62" s="13"/>
      <c r="L62" s="13"/>
    </row>
    <row r="63" spans="1:12" ht="13.8" x14ac:dyDescent="0.25">
      <c r="A63" s="10" t="s">
        <v>973</v>
      </c>
      <c r="B63" s="10"/>
      <c r="K63" s="47"/>
    </row>
    <row r="64" spans="1:12" ht="13.8" x14ac:dyDescent="0.25">
      <c r="A64" s="10"/>
      <c r="B64" s="10"/>
      <c r="D64" s="47"/>
      <c r="E64" s="47"/>
      <c r="F64" s="47"/>
      <c r="G64" s="47"/>
      <c r="H64" s="47"/>
      <c r="I64" s="47"/>
      <c r="J64" s="47"/>
    </row>
    <row r="65" spans="1:10" ht="13.8" x14ac:dyDescent="0.25">
      <c r="A65" s="26" t="s">
        <v>271</v>
      </c>
      <c r="B65" s="26"/>
    </row>
    <row r="66" spans="1:10" ht="13.8" x14ac:dyDescent="0.25">
      <c r="A66" s="45" t="s">
        <v>272</v>
      </c>
      <c r="B66" s="45"/>
    </row>
    <row r="67" spans="1:10" ht="13.8" x14ac:dyDescent="0.25">
      <c r="A67" s="26" t="s">
        <v>1468</v>
      </c>
      <c r="B67" s="45"/>
    </row>
    <row r="68" spans="1:10" ht="13.8" x14ac:dyDescent="0.25">
      <c r="A68" s="10"/>
      <c r="J68" s="47"/>
    </row>
    <row r="69" spans="1:10" ht="13.8" x14ac:dyDescent="0.25">
      <c r="A69" s="10"/>
      <c r="J69" s="47"/>
    </row>
    <row r="70" spans="1:10" ht="13.8" x14ac:dyDescent="0.25">
      <c r="A70" s="26" t="s">
        <v>904</v>
      </c>
      <c r="B70" s="26"/>
    </row>
  </sheetData>
  <customSheetViews>
    <customSheetView guid="{9014CDA8-C3FC-41E6-A045-DAEFC55B82B1}" showPageBreaks="1" fitToPage="1" printArea="1" topLeftCell="A4">
      <selection activeCell="O59" sqref="O59"/>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F67F5823-51D5-4D47-B100-5B47C1E6BCB9}" showPageBreaks="1" fitToPage="1" printArea="1">
      <selection activeCell="A66" sqref="A66"/>
      <pageMargins left="0.75" right="0.75" top="1" bottom="1" header="0.5" footer="0.5"/>
      <printOptions horizontalCentered="1"/>
      <pageSetup scale="64" firstPageNumber="33" orientation="portrait" verticalDpi="300" r:id="rId2"/>
      <headerFooter alignWithMargins="0">
        <oddFooter>&amp;C&amp;P</oddFooter>
      </headerFooter>
    </customSheetView>
  </customSheetViews>
  <mergeCells count="132">
    <mergeCell ref="I9:J9"/>
    <mergeCell ref="G15:H15"/>
    <mergeCell ref="A53:C53"/>
    <mergeCell ref="A50:C50"/>
    <mergeCell ref="A1:L1"/>
    <mergeCell ref="A3:L3"/>
    <mergeCell ref="A4:L4"/>
    <mergeCell ref="E7:F7"/>
    <mergeCell ref="C7:D7"/>
    <mergeCell ref="K7:L7"/>
    <mergeCell ref="I7:J7"/>
    <mergeCell ref="C8:D8"/>
    <mergeCell ref="C9:D9"/>
    <mergeCell ref="E8:F8"/>
    <mergeCell ref="A9:B9"/>
    <mergeCell ref="E9:F9"/>
    <mergeCell ref="G8:H8"/>
    <mergeCell ref="G9:H9"/>
    <mergeCell ref="K8:L8"/>
    <mergeCell ref="K9:L9"/>
    <mergeCell ref="I8:J8"/>
    <mergeCell ref="C12:D12"/>
    <mergeCell ref="C13:D13"/>
    <mergeCell ref="C14:D14"/>
    <mergeCell ref="C15:D15"/>
    <mergeCell ref="I12:J12"/>
    <mergeCell ref="I13:J13"/>
    <mergeCell ref="I14:J14"/>
    <mergeCell ref="I15:J15"/>
    <mergeCell ref="C19:D19"/>
    <mergeCell ref="C20:D20"/>
    <mergeCell ref="G16:H16"/>
    <mergeCell ref="G17:H17"/>
    <mergeCell ref="G18:H18"/>
    <mergeCell ref="G19:H19"/>
    <mergeCell ref="G20:H20"/>
    <mergeCell ref="E12:F12"/>
    <mergeCell ref="E13:F13"/>
    <mergeCell ref="E14:F14"/>
    <mergeCell ref="E15:F15"/>
    <mergeCell ref="C16:D16"/>
    <mergeCell ref="C17:D17"/>
    <mergeCell ref="C18:D18"/>
    <mergeCell ref="E16:F16"/>
    <mergeCell ref="E17:F17"/>
    <mergeCell ref="E18:F18"/>
    <mergeCell ref="G12:H12"/>
    <mergeCell ref="G13:H13"/>
    <mergeCell ref="G14:H14"/>
    <mergeCell ref="A61:C61"/>
    <mergeCell ref="A57:C57"/>
    <mergeCell ref="A58:C58"/>
    <mergeCell ref="A54:C54"/>
    <mergeCell ref="A55:C55"/>
    <mergeCell ref="C26:D26"/>
    <mergeCell ref="C27:D27"/>
    <mergeCell ref="C28:D28"/>
    <mergeCell ref="C29:D29"/>
    <mergeCell ref="C30:D30"/>
    <mergeCell ref="C31:D31"/>
    <mergeCell ref="C21:D21"/>
    <mergeCell ref="C22:D22"/>
    <mergeCell ref="C23:D23"/>
    <mergeCell ref="C24:D24"/>
    <mergeCell ref="C25:D25"/>
    <mergeCell ref="A59:C59"/>
    <mergeCell ref="A44:L44"/>
    <mergeCell ref="A42:L42"/>
    <mergeCell ref="A43:L43"/>
    <mergeCell ref="A40:L40"/>
    <mergeCell ref="A35:L35"/>
    <mergeCell ref="A52:C52"/>
    <mergeCell ref="I16:J16"/>
    <mergeCell ref="I17:J17"/>
    <mergeCell ref="I18:J18"/>
    <mergeCell ref="E31:F31"/>
    <mergeCell ref="G31:H31"/>
    <mergeCell ref="I31:J31"/>
    <mergeCell ref="E27:F27"/>
    <mergeCell ref="I29:J29"/>
    <mergeCell ref="K16:L16"/>
    <mergeCell ref="K17:L17"/>
    <mergeCell ref="K18:L18"/>
    <mergeCell ref="K19:L19"/>
    <mergeCell ref="K20:L20"/>
    <mergeCell ref="E30:F30"/>
    <mergeCell ref="E21:F21"/>
    <mergeCell ref="E22:F22"/>
    <mergeCell ref="E23:F23"/>
    <mergeCell ref="E24:F24"/>
    <mergeCell ref="E25:F25"/>
    <mergeCell ref="G26:H26"/>
    <mergeCell ref="G27:H27"/>
    <mergeCell ref="G28:H28"/>
    <mergeCell ref="G29:H29"/>
    <mergeCell ref="G30:H30"/>
    <mergeCell ref="K31:L31"/>
    <mergeCell ref="I30:J30"/>
    <mergeCell ref="I21:J21"/>
    <mergeCell ref="I22:J22"/>
    <mergeCell ref="I23:J23"/>
    <mergeCell ref="I24:J24"/>
    <mergeCell ref="I25:J25"/>
    <mergeCell ref="I28:J28"/>
    <mergeCell ref="E19:F19"/>
    <mergeCell ref="E20:F20"/>
    <mergeCell ref="E26:F26"/>
    <mergeCell ref="E28:F28"/>
    <mergeCell ref="E29:F29"/>
    <mergeCell ref="I19:J19"/>
    <mergeCell ref="I20:J20"/>
    <mergeCell ref="I26:J26"/>
    <mergeCell ref="I27:J27"/>
    <mergeCell ref="G21:H21"/>
    <mergeCell ref="G22:H22"/>
    <mergeCell ref="G23:H23"/>
    <mergeCell ref="G24:H24"/>
    <mergeCell ref="G25:H25"/>
    <mergeCell ref="K30:L30"/>
    <mergeCell ref="K12:L12"/>
    <mergeCell ref="K13:L13"/>
    <mergeCell ref="K14:L14"/>
    <mergeCell ref="K15:L15"/>
    <mergeCell ref="K26:L26"/>
    <mergeCell ref="K27:L27"/>
    <mergeCell ref="K28:L28"/>
    <mergeCell ref="K29:L29"/>
    <mergeCell ref="K21:L21"/>
    <mergeCell ref="K22:L22"/>
    <mergeCell ref="K23:L23"/>
    <mergeCell ref="K24:L24"/>
    <mergeCell ref="K25:L25"/>
  </mergeCells>
  <phoneticPr fontId="0" type="noConversion"/>
  <hyperlinks>
    <hyperlink ref="A35:L35" r:id="rId3" display="Source: Statistics Canada. Table 32-10-0358-01 Area, production and farm value of potatoes" xr:uid="{00000000-0004-0000-3700-000000000000}"/>
  </hyperlinks>
  <printOptions horizontalCentered="1"/>
  <pageMargins left="0.74803149606299202" right="0.74803149606299202" top="0.98425196850393704" bottom="0.98425196850393704" header="0.511811023622047" footer="0.511811023622047"/>
  <pageSetup scale="72" firstPageNumber="27" orientation="portrait" useFirstPageNumber="1" r:id="rId4"/>
  <headerFooter alignWithMargins="0"/>
  <drawing r:id="rId5"/>
  <legacyDrawingHF r:id="rId6"/>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81">
    <tabColor indexed="14"/>
    <pageSetUpPr fitToPage="1"/>
  </sheetPr>
  <dimension ref="A1:Q65"/>
  <sheetViews>
    <sheetView zoomScaleNormal="100" workbookViewId="0">
      <selection sqref="A1:K1"/>
    </sheetView>
  </sheetViews>
  <sheetFormatPr defaultColWidth="9.109375" defaultRowHeight="13.2" x14ac:dyDescent="0.25"/>
  <cols>
    <col min="1" max="1" width="18.88671875" style="2" customWidth="1"/>
    <col min="2" max="2" width="16.5546875" style="2" customWidth="1"/>
    <col min="3" max="3" width="10.109375" style="2" customWidth="1"/>
    <col min="4" max="11" width="10.109375" style="1" customWidth="1"/>
    <col min="12" max="16384" width="9.109375" style="1"/>
  </cols>
  <sheetData>
    <row r="1" spans="1:11" ht="17.399999999999999" x14ac:dyDescent="0.3">
      <c r="A1" s="1451" t="s">
        <v>1223</v>
      </c>
      <c r="B1" s="1451"/>
      <c r="C1" s="1451"/>
      <c r="D1" s="1451"/>
      <c r="E1" s="1451"/>
      <c r="F1" s="1451"/>
      <c r="G1" s="1451"/>
      <c r="H1" s="1451"/>
      <c r="I1" s="1451"/>
      <c r="J1" s="1451"/>
      <c r="K1" s="1451"/>
    </row>
    <row r="2" spans="1:11" ht="17.399999999999999" x14ac:dyDescent="0.3">
      <c r="A2" s="48"/>
      <c r="B2" s="48"/>
      <c r="C2" s="48"/>
    </row>
    <row r="3" spans="1:11" ht="17.399999999999999" x14ac:dyDescent="0.3">
      <c r="A3" s="1452" t="s">
        <v>2541</v>
      </c>
      <c r="B3" s="1452"/>
      <c r="C3" s="1452"/>
      <c r="D3" s="1452"/>
      <c r="E3" s="1452"/>
      <c r="F3" s="1452"/>
      <c r="G3" s="1452"/>
      <c r="H3" s="1452"/>
      <c r="I3" s="1452"/>
      <c r="J3" s="1452"/>
      <c r="K3" s="1452"/>
    </row>
    <row r="4" spans="1:11" ht="17.399999999999999" x14ac:dyDescent="0.3">
      <c r="A4" s="1452" t="s">
        <v>440</v>
      </c>
      <c r="B4" s="1452"/>
      <c r="C4" s="1452"/>
      <c r="D4" s="1452"/>
      <c r="E4" s="1452"/>
      <c r="F4" s="1452"/>
      <c r="G4" s="1452"/>
      <c r="H4" s="1452"/>
      <c r="I4" s="1452"/>
      <c r="J4" s="1452"/>
      <c r="K4" s="1452"/>
    </row>
    <row r="5" spans="1:11" ht="17.399999999999999" x14ac:dyDescent="0.3">
      <c r="A5" s="1452" t="s">
        <v>557</v>
      </c>
      <c r="B5" s="1452"/>
      <c r="C5" s="1452"/>
      <c r="D5" s="1452"/>
      <c r="E5" s="1452"/>
      <c r="F5" s="1452"/>
      <c r="G5" s="1452"/>
      <c r="H5" s="1452"/>
      <c r="I5" s="1452"/>
      <c r="J5" s="1452"/>
      <c r="K5" s="1452"/>
    </row>
    <row r="6" spans="1:11" ht="12.75" customHeight="1" x14ac:dyDescent="0.3">
      <c r="A6" s="48"/>
      <c r="B6" s="48"/>
      <c r="C6" s="48"/>
      <c r="D6" s="15"/>
      <c r="E6" s="15"/>
      <c r="F6" s="15"/>
      <c r="G6" s="15"/>
      <c r="H6" s="15"/>
      <c r="I6" s="15"/>
      <c r="J6" s="15"/>
      <c r="K6" s="15"/>
    </row>
    <row r="7" spans="1:11" s="16" customFormat="1" ht="15.6" x14ac:dyDescent="0.3">
      <c r="A7" s="11"/>
      <c r="B7" s="11"/>
      <c r="C7" s="1522" t="s">
        <v>558</v>
      </c>
      <c r="D7" s="1499"/>
      <c r="E7" s="1523"/>
      <c r="F7" s="1460" t="s">
        <v>855</v>
      </c>
      <c r="G7" s="1460"/>
      <c r="H7" s="1460"/>
      <c r="I7" s="1524" t="s">
        <v>559</v>
      </c>
      <c r="J7" s="1460"/>
      <c r="K7" s="1525"/>
    </row>
    <row r="8" spans="1:11" s="16" customFormat="1" ht="18" x14ac:dyDescent="0.3">
      <c r="A8" s="11"/>
      <c r="B8" s="11"/>
      <c r="C8" s="1364" t="s">
        <v>2302</v>
      </c>
      <c r="D8" s="1361" t="s">
        <v>2414</v>
      </c>
      <c r="E8" s="1365" t="s">
        <v>2413</v>
      </c>
      <c r="F8" s="1361">
        <v>2018</v>
      </c>
      <c r="G8" s="1361" t="s">
        <v>2414</v>
      </c>
      <c r="H8" s="1365" t="s">
        <v>2413</v>
      </c>
      <c r="I8" s="1361">
        <v>2018</v>
      </c>
      <c r="J8" s="1361">
        <v>2019</v>
      </c>
      <c r="K8" s="1365" t="s">
        <v>2413</v>
      </c>
    </row>
    <row r="9" spans="1:11" ht="4.5" customHeight="1" thickBot="1" x14ac:dyDescent="0.3">
      <c r="A9" s="17"/>
      <c r="B9" s="17"/>
      <c r="C9" s="909"/>
      <c r="D9" s="745"/>
      <c r="E9" s="910"/>
      <c r="F9" s="745"/>
      <c r="G9" s="745"/>
      <c r="H9" s="910"/>
      <c r="I9" s="745"/>
      <c r="J9" s="745"/>
      <c r="K9" s="910"/>
    </row>
    <row r="10" spans="1:11" ht="4.5" customHeight="1" x14ac:dyDescent="0.25">
      <c r="C10" s="911"/>
      <c r="D10" s="746"/>
      <c r="E10" s="912"/>
      <c r="F10" s="751"/>
      <c r="G10" s="751"/>
      <c r="H10" s="925"/>
      <c r="I10" s="746"/>
      <c r="J10" s="746"/>
      <c r="K10" s="912"/>
    </row>
    <row r="11" spans="1:11" ht="13.8" x14ac:dyDescent="0.25">
      <c r="A11" s="1455" t="s">
        <v>1360</v>
      </c>
      <c r="B11" s="1455"/>
      <c r="C11" s="913">
        <v>60.9</v>
      </c>
      <c r="D11" s="747">
        <v>60.5</v>
      </c>
      <c r="E11" s="914">
        <v>60.1</v>
      </c>
      <c r="F11" s="752">
        <v>34.200000000000003</v>
      </c>
      <c r="G11" s="752">
        <v>35.9</v>
      </c>
      <c r="H11" s="921">
        <v>39.299999999999997</v>
      </c>
      <c r="I11" s="752">
        <v>8.5</v>
      </c>
      <c r="J11" s="752">
        <v>8.5</v>
      </c>
      <c r="K11" s="921">
        <v>8.1999999999999993</v>
      </c>
    </row>
    <row r="12" spans="1:11" ht="13.8" x14ac:dyDescent="0.25">
      <c r="A12" s="1455" t="s">
        <v>414</v>
      </c>
      <c r="B12" s="1455"/>
      <c r="C12" s="913">
        <v>22.9</v>
      </c>
      <c r="D12" s="747">
        <v>23.5</v>
      </c>
      <c r="E12" s="914">
        <v>22.8</v>
      </c>
      <c r="F12" s="752">
        <v>76.7</v>
      </c>
      <c r="G12" s="752">
        <v>85.3</v>
      </c>
      <c r="H12" s="921">
        <v>75.7</v>
      </c>
      <c r="I12" s="752">
        <v>4.5</v>
      </c>
      <c r="J12" s="752">
        <v>4.2</v>
      </c>
      <c r="K12" s="921">
        <v>4.5</v>
      </c>
    </row>
    <row r="13" spans="1:11" ht="14.25" customHeight="1" x14ac:dyDescent="0.25">
      <c r="A13" s="1455" t="s">
        <v>413</v>
      </c>
      <c r="B13" s="1455"/>
      <c r="C13" s="913">
        <v>5.8</v>
      </c>
      <c r="D13" s="747">
        <v>3.6</v>
      </c>
      <c r="E13" s="914">
        <v>4.3</v>
      </c>
      <c r="F13" s="752">
        <v>0</v>
      </c>
      <c r="G13" s="752">
        <v>0</v>
      </c>
      <c r="H13" s="921">
        <v>0</v>
      </c>
      <c r="I13" s="752">
        <v>0</v>
      </c>
      <c r="J13" s="752">
        <v>0</v>
      </c>
      <c r="K13" s="921">
        <v>0</v>
      </c>
    </row>
    <row r="14" spans="1:11" ht="14.25" customHeight="1" x14ac:dyDescent="0.25">
      <c r="A14" s="1455" t="s">
        <v>195</v>
      </c>
      <c r="B14" s="1455"/>
      <c r="C14" s="915">
        <v>0</v>
      </c>
      <c r="D14" s="748">
        <v>0</v>
      </c>
      <c r="E14" s="916">
        <v>0</v>
      </c>
      <c r="F14" s="753">
        <v>0</v>
      </c>
      <c r="G14" s="753">
        <v>0</v>
      </c>
      <c r="H14" s="922">
        <v>0</v>
      </c>
      <c r="I14" s="753">
        <v>0</v>
      </c>
      <c r="J14" s="753">
        <v>0</v>
      </c>
      <c r="K14" s="922">
        <v>0</v>
      </c>
    </row>
    <row r="15" spans="1:11" s="3" customFormat="1" ht="14.25" customHeight="1" x14ac:dyDescent="0.25">
      <c r="A15" s="1518" t="s">
        <v>247</v>
      </c>
      <c r="B15" s="1518"/>
      <c r="C15" s="1002">
        <f>SUM(C11:C14)</f>
        <v>89.6</v>
      </c>
      <c r="D15" s="1004">
        <f t="shared" ref="D15:E15" si="0">SUM(D11:D14)</f>
        <v>87.6</v>
      </c>
      <c r="E15" s="1003">
        <f t="shared" si="0"/>
        <v>87.2</v>
      </c>
      <c r="F15" s="754">
        <f>SUM(F11:F14)</f>
        <v>110.9</v>
      </c>
      <c r="G15" s="754">
        <f t="shared" ref="G15:H15" si="1">SUM(G11:G14)</f>
        <v>121.19999999999999</v>
      </c>
      <c r="H15" s="926">
        <f t="shared" si="1"/>
        <v>115</v>
      </c>
      <c r="I15" s="755">
        <f>SUM(I11:I14)</f>
        <v>13</v>
      </c>
      <c r="J15" s="755">
        <f t="shared" ref="J15:K15" si="2">SUM(J11:J14)</f>
        <v>12.7</v>
      </c>
      <c r="K15" s="923">
        <f t="shared" si="2"/>
        <v>12.7</v>
      </c>
    </row>
    <row r="16" spans="1:11" s="3" customFormat="1" ht="14.25" customHeight="1" x14ac:dyDescent="0.25">
      <c r="A16" s="61"/>
      <c r="B16" s="61"/>
      <c r="C16" s="917"/>
      <c r="D16" s="749"/>
      <c r="E16" s="918"/>
      <c r="F16" s="755"/>
      <c r="G16" s="755"/>
      <c r="H16" s="923"/>
      <c r="I16" s="755"/>
      <c r="J16" s="755"/>
      <c r="K16" s="923"/>
    </row>
    <row r="17" spans="1:17" ht="14.25" customHeight="1" x14ac:dyDescent="0.25">
      <c r="A17" s="1455" t="s">
        <v>246</v>
      </c>
      <c r="B17" s="1455"/>
      <c r="C17" s="913">
        <v>19.899999999999999</v>
      </c>
      <c r="D17" s="747">
        <v>19</v>
      </c>
      <c r="E17" s="914">
        <v>17.100000000000001</v>
      </c>
      <c r="F17" s="752">
        <v>50.6</v>
      </c>
      <c r="G17" s="752">
        <v>60.6</v>
      </c>
      <c r="H17" s="921">
        <v>50.7</v>
      </c>
      <c r="I17" s="752">
        <v>1.2</v>
      </c>
      <c r="J17" s="752">
        <v>1.1000000000000001</v>
      </c>
      <c r="K17" s="921">
        <v>1.2</v>
      </c>
    </row>
    <row r="18" spans="1:17" ht="14.25" customHeight="1" x14ac:dyDescent="0.25">
      <c r="A18" s="1455" t="s">
        <v>245</v>
      </c>
      <c r="B18" s="1455"/>
      <c r="C18" s="913">
        <v>5.8</v>
      </c>
      <c r="D18" s="747">
        <v>5.2</v>
      </c>
      <c r="E18" s="914">
        <v>5.3</v>
      </c>
      <c r="F18" s="752">
        <v>18.600000000000001</v>
      </c>
      <c r="G18" s="752">
        <v>13.7</v>
      </c>
      <c r="H18" s="921">
        <v>17.399999999999999</v>
      </c>
      <c r="I18" s="752">
        <v>1.9</v>
      </c>
      <c r="J18" s="752">
        <v>1.8</v>
      </c>
      <c r="K18" s="921">
        <v>2.2000000000000002</v>
      </c>
      <c r="L18" s="157"/>
      <c r="M18" s="157"/>
    </row>
    <row r="19" spans="1:17" ht="14.25" customHeight="1" x14ac:dyDescent="0.25">
      <c r="A19" s="1455" t="s">
        <v>244</v>
      </c>
      <c r="B19" s="1455"/>
      <c r="C19" s="913">
        <v>0.1</v>
      </c>
      <c r="D19" s="747">
        <v>0</v>
      </c>
      <c r="E19" s="914">
        <v>0</v>
      </c>
      <c r="F19" s="752">
        <v>2.9</v>
      </c>
      <c r="G19" s="752">
        <v>4.2</v>
      </c>
      <c r="H19" s="921">
        <v>0.6</v>
      </c>
      <c r="I19" s="752">
        <v>0</v>
      </c>
      <c r="J19" s="752">
        <v>0</v>
      </c>
      <c r="K19" s="921">
        <v>0</v>
      </c>
    </row>
    <row r="20" spans="1:17" ht="14.25" customHeight="1" x14ac:dyDescent="0.25">
      <c r="A20" s="1455" t="s">
        <v>243</v>
      </c>
      <c r="B20" s="1455"/>
      <c r="C20" s="915">
        <v>3.3</v>
      </c>
      <c r="D20" s="748">
        <v>3.3</v>
      </c>
      <c r="E20" s="916">
        <v>3.5</v>
      </c>
      <c r="F20" s="753">
        <v>2.9</v>
      </c>
      <c r="G20" s="753">
        <v>3.4</v>
      </c>
      <c r="H20" s="922">
        <v>4.3</v>
      </c>
      <c r="I20" s="753">
        <v>1.4</v>
      </c>
      <c r="J20" s="753">
        <v>1.6</v>
      </c>
      <c r="K20" s="922">
        <v>1.5</v>
      </c>
      <c r="L20" s="157"/>
    </row>
    <row r="21" spans="1:17" s="3" customFormat="1" ht="14.25" customHeight="1" x14ac:dyDescent="0.25">
      <c r="A21" s="1518" t="s">
        <v>1789</v>
      </c>
      <c r="B21" s="1518"/>
      <c r="C21" s="1002">
        <f>SUM(C17:C20)</f>
        <v>29.1</v>
      </c>
      <c r="D21" s="1004">
        <f t="shared" ref="D21:E21" si="3">SUM(D17:D20)</f>
        <v>27.5</v>
      </c>
      <c r="E21" s="1003">
        <f t="shared" si="3"/>
        <v>25.900000000000002</v>
      </c>
      <c r="F21" s="754">
        <f>SUM(F17:F20)</f>
        <v>75.000000000000014</v>
      </c>
      <c r="G21" s="754">
        <f t="shared" ref="G21:H21" si="4">SUM(G17:G20)</f>
        <v>81.900000000000006</v>
      </c>
      <c r="H21" s="926">
        <f t="shared" si="4"/>
        <v>72.999999999999986</v>
      </c>
      <c r="I21" s="755">
        <f>SUM(I17:I20)</f>
        <v>4.5</v>
      </c>
      <c r="J21" s="755">
        <f t="shared" ref="J21:K21" si="5">SUM(J17:J20)</f>
        <v>4.5</v>
      </c>
      <c r="K21" s="923">
        <f t="shared" si="5"/>
        <v>4.9000000000000004</v>
      </c>
    </row>
    <row r="22" spans="1:17" ht="14.25" customHeight="1" x14ac:dyDescent="0.25">
      <c r="A22" s="10"/>
      <c r="B22" s="10"/>
      <c r="C22" s="913"/>
      <c r="D22" s="747"/>
      <c r="E22" s="914"/>
      <c r="F22" s="752"/>
      <c r="G22" s="752"/>
      <c r="H22" s="921"/>
      <c r="I22" s="752"/>
      <c r="J22" s="752"/>
      <c r="K22" s="921"/>
    </row>
    <row r="23" spans="1:17" s="3" customFormat="1" ht="14.25" customHeight="1" x14ac:dyDescent="0.25">
      <c r="A23" s="1518" t="s">
        <v>1361</v>
      </c>
      <c r="B23" s="1518"/>
      <c r="C23" s="917">
        <f>C15-C21</f>
        <v>60.499999999999993</v>
      </c>
      <c r="D23" s="749">
        <f t="shared" ref="D23:E23" si="6">D15-D21</f>
        <v>60.099999999999994</v>
      </c>
      <c r="E23" s="918">
        <f t="shared" si="6"/>
        <v>61.3</v>
      </c>
      <c r="F23" s="755">
        <f>F15-F21</f>
        <v>35.899999999999991</v>
      </c>
      <c r="G23" s="755">
        <f>G15-G21</f>
        <v>39.299999999999983</v>
      </c>
      <c r="H23" s="923">
        <f>H15-H21</f>
        <v>42.000000000000014</v>
      </c>
      <c r="I23" s="755">
        <f>I15-I21</f>
        <v>8.5</v>
      </c>
      <c r="J23" s="755">
        <f t="shared" ref="J23:K23" si="7">J15-J21</f>
        <v>8.1999999999999993</v>
      </c>
      <c r="K23" s="923">
        <f t="shared" si="7"/>
        <v>7.7999999999999989</v>
      </c>
      <c r="Q23" s="1100"/>
    </row>
    <row r="24" spans="1:17" s="238" customFormat="1" ht="14.25" customHeight="1" x14ac:dyDescent="0.2">
      <c r="A24" s="1516" t="s">
        <v>564</v>
      </c>
      <c r="B24" s="1516"/>
      <c r="C24" s="919">
        <v>-0.7</v>
      </c>
      <c r="D24" s="750">
        <f>(D23/C23-1)*100</f>
        <v>-0.66115702479339067</v>
      </c>
      <c r="E24" s="920">
        <f>(E23/D23-1)*100</f>
        <v>1.9966722129783676</v>
      </c>
      <c r="F24" s="750">
        <v>5</v>
      </c>
      <c r="G24" s="750">
        <f>(G23/F23-1)*100</f>
        <v>9.4707520891364574</v>
      </c>
      <c r="H24" s="920">
        <f>(H23/G23-1)*100</f>
        <v>6.8702290076336769</v>
      </c>
      <c r="I24" s="756">
        <v>0</v>
      </c>
      <c r="J24" s="750">
        <f>(J23/I23-1)*100</f>
        <v>-3.529411764705892</v>
      </c>
      <c r="K24" s="920">
        <f>(K23/J23-1)*100</f>
        <v>-4.8780487804878092</v>
      </c>
    </row>
    <row r="25" spans="1:17" s="238" customFormat="1" ht="14.25" customHeight="1" x14ac:dyDescent="0.2">
      <c r="A25" s="213"/>
      <c r="B25" s="213"/>
      <c r="C25" s="385"/>
      <c r="D25" s="744"/>
      <c r="E25" s="385"/>
      <c r="F25" s="259"/>
      <c r="G25" s="259"/>
      <c r="H25" s="259"/>
      <c r="I25" s="259"/>
      <c r="J25" s="259"/>
      <c r="K25" s="259"/>
    </row>
    <row r="26" spans="1:17" ht="13.8" x14ac:dyDescent="0.25">
      <c r="A26" s="162" t="s">
        <v>121</v>
      </c>
      <c r="B26" s="162" t="s">
        <v>174</v>
      </c>
      <c r="C26" s="1276"/>
      <c r="D26" s="1276"/>
      <c r="E26" s="1276"/>
      <c r="F26" s="1276"/>
      <c r="G26" s="1276"/>
      <c r="H26" s="1276"/>
    </row>
    <row r="27" spans="1:17" ht="13.8" x14ac:dyDescent="0.25">
      <c r="A27" s="162"/>
      <c r="B27" s="162"/>
      <c r="C27" s="828"/>
    </row>
    <row r="28" spans="1:17" ht="13.8" x14ac:dyDescent="0.25">
      <c r="A28" s="903" t="s">
        <v>1665</v>
      </c>
    </row>
    <row r="29" spans="1:17" s="174" customFormat="1" ht="14.25" customHeight="1" x14ac:dyDescent="0.25">
      <c r="A29" s="1478" t="s">
        <v>2233</v>
      </c>
      <c r="B29" s="1478"/>
      <c r="C29" s="1478"/>
      <c r="D29" s="1478"/>
      <c r="E29" s="1478"/>
      <c r="F29" s="1478"/>
      <c r="G29" s="1478"/>
      <c r="H29" s="1478"/>
      <c r="I29" s="457"/>
      <c r="J29" s="457"/>
      <c r="K29" s="457"/>
    </row>
    <row r="30" spans="1:17" ht="14.25" customHeight="1" x14ac:dyDescent="0.25">
      <c r="A30" s="1526" t="s">
        <v>2345</v>
      </c>
      <c r="B30" s="1526"/>
      <c r="C30" s="1526"/>
      <c r="D30" s="1526"/>
      <c r="E30" s="1526"/>
      <c r="F30" s="1526"/>
      <c r="G30" s="1526"/>
      <c r="H30" s="1526"/>
    </row>
    <row r="31" spans="1:17" ht="14.25" customHeight="1" x14ac:dyDescent="0.25">
      <c r="A31" s="1526" t="s">
        <v>2232</v>
      </c>
      <c r="B31" s="1526"/>
      <c r="C31" s="1526"/>
      <c r="D31" s="1526"/>
      <c r="E31" s="1526"/>
      <c r="F31" s="1526"/>
      <c r="G31" s="1526"/>
      <c r="H31" s="1526"/>
    </row>
    <row r="33" spans="1:11" ht="17.399999999999999" x14ac:dyDescent="0.3">
      <c r="A33" s="1451" t="s">
        <v>1224</v>
      </c>
      <c r="B33" s="1451"/>
      <c r="C33" s="1451"/>
      <c r="D33" s="1451"/>
      <c r="E33" s="1451"/>
      <c r="F33" s="1451"/>
      <c r="G33" s="1451"/>
      <c r="H33" s="1451"/>
      <c r="I33" s="1451"/>
      <c r="J33" s="1451"/>
      <c r="K33" s="1451"/>
    </row>
    <row r="34" spans="1:11" ht="18" customHeight="1" x14ac:dyDescent="0.3">
      <c r="B34" s="29"/>
      <c r="D34" s="2"/>
      <c r="E34" s="2"/>
      <c r="F34" s="2"/>
      <c r="G34" s="2"/>
    </row>
    <row r="35" spans="1:11" ht="17.399999999999999" x14ac:dyDescent="0.3">
      <c r="A35" s="1452" t="s">
        <v>2346</v>
      </c>
      <c r="B35" s="1452"/>
      <c r="C35" s="1452"/>
      <c r="D35" s="1452"/>
      <c r="E35" s="1452"/>
      <c r="F35" s="1452"/>
      <c r="G35" s="1452"/>
      <c r="H35" s="1452"/>
      <c r="I35" s="1452"/>
      <c r="J35" s="1452"/>
      <c r="K35" s="1452"/>
    </row>
    <row r="36" spans="1:11" ht="17.399999999999999" x14ac:dyDescent="0.3">
      <c r="A36" s="1452" t="s">
        <v>440</v>
      </c>
      <c r="B36" s="1452"/>
      <c r="C36" s="1452"/>
      <c r="D36" s="1452"/>
      <c r="E36" s="1452"/>
      <c r="F36" s="1452"/>
      <c r="G36" s="1452"/>
      <c r="H36" s="1452"/>
      <c r="I36" s="1452"/>
      <c r="J36" s="1452"/>
      <c r="K36" s="1452"/>
    </row>
    <row r="37" spans="1:11" ht="12.75" customHeight="1" x14ac:dyDescent="0.3">
      <c r="A37" s="29"/>
      <c r="B37" s="29"/>
      <c r="C37" s="15"/>
      <c r="D37" s="15"/>
      <c r="E37" s="15"/>
      <c r="F37" s="15"/>
      <c r="G37" s="15"/>
    </row>
    <row r="38" spans="1:11" ht="12.75" customHeight="1" x14ac:dyDescent="0.3">
      <c r="A38" s="29"/>
      <c r="B38" s="29"/>
      <c r="C38" s="15"/>
      <c r="D38" s="15"/>
      <c r="E38" s="15"/>
      <c r="F38" s="15"/>
      <c r="G38" s="15"/>
    </row>
    <row r="39" spans="1:11" ht="15.6" x14ac:dyDescent="0.3">
      <c r="A39" s="742"/>
      <c r="B39" s="742"/>
      <c r="C39" s="1176">
        <v>2010</v>
      </c>
      <c r="D39" s="1176">
        <v>2011</v>
      </c>
      <c r="E39" s="1176">
        <v>2012</v>
      </c>
      <c r="F39" s="1176">
        <v>2013</v>
      </c>
      <c r="G39" s="1176">
        <v>2014</v>
      </c>
      <c r="H39" s="1176">
        <v>2015</v>
      </c>
      <c r="I39" s="1176">
        <v>2016</v>
      </c>
      <c r="J39" s="1176">
        <v>2017</v>
      </c>
      <c r="K39" s="1093">
        <v>2018</v>
      </c>
    </row>
    <row r="40" spans="1:11" ht="13.8" thickBot="1" x14ac:dyDescent="0.3">
      <c r="A40" s="743"/>
      <c r="B40" s="743"/>
      <c r="C40" s="745"/>
      <c r="D40" s="745"/>
      <c r="E40" s="745"/>
      <c r="F40" s="745"/>
      <c r="G40" s="745"/>
      <c r="H40" s="745"/>
      <c r="I40" s="745"/>
      <c r="J40" s="745"/>
      <c r="K40" s="745"/>
    </row>
    <row r="41" spans="1:11" x14ac:dyDescent="0.25">
      <c r="C41" s="746"/>
      <c r="D41" s="746"/>
      <c r="E41" s="746"/>
      <c r="F41" s="746"/>
      <c r="G41" s="746"/>
      <c r="H41" s="746"/>
      <c r="I41" s="746"/>
      <c r="J41" s="746"/>
      <c r="K41" s="746"/>
    </row>
    <row r="42" spans="1:11" ht="13.8" x14ac:dyDescent="0.25">
      <c r="A42" s="1455" t="s">
        <v>1360</v>
      </c>
      <c r="B42" s="1455"/>
      <c r="C42" s="757">
        <v>33500</v>
      </c>
      <c r="D42" s="757">
        <v>39500</v>
      </c>
      <c r="E42" s="757">
        <v>39800</v>
      </c>
      <c r="F42" s="757">
        <v>41200</v>
      </c>
      <c r="G42" s="757">
        <v>41700</v>
      </c>
      <c r="H42" s="757">
        <v>37400</v>
      </c>
      <c r="I42" s="757">
        <v>33300</v>
      </c>
      <c r="J42" s="757">
        <v>32600</v>
      </c>
      <c r="K42" s="757">
        <v>19600</v>
      </c>
    </row>
    <row r="43" spans="1:11" ht="13.8" x14ac:dyDescent="0.25">
      <c r="A43" s="1455" t="s">
        <v>1686</v>
      </c>
      <c r="B43" s="1455"/>
      <c r="C43" s="757" t="s">
        <v>1253</v>
      </c>
      <c r="D43" s="757" t="s">
        <v>1253</v>
      </c>
      <c r="E43" s="757" t="s">
        <v>1253</v>
      </c>
      <c r="F43" s="757" t="s">
        <v>1253</v>
      </c>
      <c r="G43" s="757" t="s">
        <v>1253</v>
      </c>
      <c r="H43" s="757" t="s">
        <v>1253</v>
      </c>
      <c r="I43" s="757" t="s">
        <v>1253</v>
      </c>
      <c r="J43" s="757" t="s">
        <v>1253</v>
      </c>
      <c r="K43" s="757">
        <v>0</v>
      </c>
    </row>
    <row r="44" spans="1:11" ht="13.8" x14ac:dyDescent="0.25">
      <c r="A44" s="1455" t="s">
        <v>1687</v>
      </c>
      <c r="B44" s="1455"/>
      <c r="C44" s="757">
        <v>117000</v>
      </c>
      <c r="D44" s="757">
        <v>135000</v>
      </c>
      <c r="E44" s="757">
        <v>140500</v>
      </c>
      <c r="F44" s="757">
        <v>142000</v>
      </c>
      <c r="G44" s="757">
        <v>139900</v>
      </c>
      <c r="H44" s="757">
        <v>152000</v>
      </c>
      <c r="I44" s="757">
        <v>109800</v>
      </c>
      <c r="J44" s="757">
        <v>92400</v>
      </c>
      <c r="K44" s="757">
        <v>61600</v>
      </c>
    </row>
    <row r="45" spans="1:11" ht="13.8" x14ac:dyDescent="0.25">
      <c r="A45" s="1520" t="s">
        <v>1688</v>
      </c>
      <c r="B45" s="1521"/>
      <c r="C45" s="759">
        <v>150500</v>
      </c>
      <c r="D45" s="759">
        <v>174500</v>
      </c>
      <c r="E45" s="759">
        <v>180300</v>
      </c>
      <c r="F45" s="759">
        <v>183200</v>
      </c>
      <c r="G45" s="759">
        <v>181600</v>
      </c>
      <c r="H45" s="759">
        <v>189400</v>
      </c>
      <c r="I45" s="759">
        <v>143100</v>
      </c>
      <c r="J45" s="759">
        <f>SUM(J42:J44)</f>
        <v>125000</v>
      </c>
      <c r="K45" s="759">
        <f>SUM(K42:K44)</f>
        <v>81200</v>
      </c>
    </row>
    <row r="46" spans="1:11" ht="8.25" customHeight="1" x14ac:dyDescent="0.25">
      <c r="C46" s="141"/>
    </row>
    <row r="47" spans="1:11" ht="13.8" x14ac:dyDescent="0.25">
      <c r="A47" s="1455" t="s">
        <v>1689</v>
      </c>
      <c r="B47" s="1519"/>
      <c r="C47" s="757" t="s">
        <v>1253</v>
      </c>
      <c r="D47" s="757" t="s">
        <v>1253</v>
      </c>
      <c r="E47" s="757" t="s">
        <v>1253</v>
      </c>
      <c r="F47" s="757" t="s">
        <v>1253</v>
      </c>
      <c r="G47" s="757" t="s">
        <v>1253</v>
      </c>
      <c r="H47" s="757" t="s">
        <v>1253</v>
      </c>
      <c r="I47" s="757" t="s">
        <v>1253</v>
      </c>
      <c r="J47" s="757" t="s">
        <v>1253</v>
      </c>
      <c r="K47" s="757">
        <v>0</v>
      </c>
    </row>
    <row r="48" spans="1:11" ht="13.8" x14ac:dyDescent="0.25">
      <c r="A48" s="1455" t="s">
        <v>1690</v>
      </c>
      <c r="B48" s="1519"/>
      <c r="C48" s="757">
        <v>8500</v>
      </c>
      <c r="D48" s="757">
        <v>7000</v>
      </c>
      <c r="E48" s="757">
        <v>10000</v>
      </c>
      <c r="F48" s="757">
        <v>9400</v>
      </c>
      <c r="G48" s="757">
        <v>12000</v>
      </c>
      <c r="H48" s="757">
        <v>9400</v>
      </c>
      <c r="I48" s="757">
        <v>9000</v>
      </c>
      <c r="J48" s="757">
        <v>1000</v>
      </c>
      <c r="K48" s="757">
        <v>11100</v>
      </c>
    </row>
    <row r="49" spans="1:11" ht="13.8" x14ac:dyDescent="0.25">
      <c r="A49" s="1455" t="s">
        <v>1691</v>
      </c>
      <c r="B49" s="1519"/>
      <c r="C49" s="757">
        <v>103800</v>
      </c>
      <c r="D49" s="757">
        <v>134300</v>
      </c>
      <c r="E49" s="757">
        <v>135000</v>
      </c>
      <c r="F49" s="757">
        <v>133100</v>
      </c>
      <c r="G49" s="757">
        <v>127400</v>
      </c>
      <c r="H49" s="757">
        <v>148300</v>
      </c>
      <c r="I49" s="757">
        <v>98700</v>
      </c>
      <c r="J49" s="757">
        <v>105500</v>
      </c>
      <c r="K49" s="757">
        <v>58500</v>
      </c>
    </row>
    <row r="50" spans="1:11" ht="13.8" x14ac:dyDescent="0.25">
      <c r="A50" s="1520" t="s">
        <v>1692</v>
      </c>
      <c r="B50" s="1521"/>
      <c r="C50" s="759">
        <v>112300</v>
      </c>
      <c r="D50" s="759">
        <v>141300</v>
      </c>
      <c r="E50" s="759">
        <v>145000</v>
      </c>
      <c r="F50" s="759">
        <v>142500</v>
      </c>
      <c r="G50" s="759">
        <v>139400</v>
      </c>
      <c r="H50" s="759">
        <v>157700</v>
      </c>
      <c r="I50" s="759">
        <v>107700</v>
      </c>
      <c r="J50" s="759">
        <f>SUM(J47:J49)</f>
        <v>106500</v>
      </c>
      <c r="K50" s="759">
        <f>SUM(K47:K49)</f>
        <v>69600</v>
      </c>
    </row>
    <row r="51" spans="1:11" ht="13.8" x14ac:dyDescent="0.25">
      <c r="A51" s="247"/>
      <c r="B51" s="247"/>
      <c r="C51" s="758"/>
      <c r="D51" s="758"/>
      <c r="E51" s="758"/>
      <c r="F51" s="758"/>
      <c r="G51" s="758"/>
      <c r="H51" s="758"/>
      <c r="I51" s="758"/>
      <c r="J51" s="758"/>
      <c r="K51" s="758"/>
    </row>
    <row r="52" spans="1:11" ht="13.8" x14ac:dyDescent="0.25">
      <c r="A52" s="1518" t="s">
        <v>1790</v>
      </c>
      <c r="B52" s="1518"/>
      <c r="C52" s="758">
        <v>39500</v>
      </c>
      <c r="D52" s="758">
        <v>39800</v>
      </c>
      <c r="E52" s="758">
        <v>41200</v>
      </c>
      <c r="F52" s="758">
        <v>41700</v>
      </c>
      <c r="G52" s="758">
        <v>37400</v>
      </c>
      <c r="H52" s="758">
        <v>33300</v>
      </c>
      <c r="I52" s="758">
        <v>32600</v>
      </c>
      <c r="J52" s="758">
        <v>19600</v>
      </c>
      <c r="K52" s="758">
        <v>11600</v>
      </c>
    </row>
    <row r="53" spans="1:11" x14ac:dyDescent="0.25">
      <c r="A53" s="1516" t="s">
        <v>564</v>
      </c>
      <c r="B53" s="1516"/>
      <c r="C53" s="750">
        <v>17.910447761194035</v>
      </c>
      <c r="D53" s="750">
        <v>0.75949367088608</v>
      </c>
      <c r="E53" s="750">
        <v>3.5175879396984966</v>
      </c>
      <c r="F53" s="750">
        <v>1.2135922330097193</v>
      </c>
      <c r="G53" s="750">
        <v>-10.311750599520387</v>
      </c>
      <c r="H53" s="750">
        <v>-10.962566844919785</v>
      </c>
      <c r="I53" s="750">
        <v>-2.1021021021020991</v>
      </c>
      <c r="J53" s="750">
        <f>(J52/I52-1)*100</f>
        <v>-39.877300613496935</v>
      </c>
      <c r="K53" s="750">
        <f>(K52/J52-1)*100</f>
        <v>-40.816326530612244</v>
      </c>
    </row>
    <row r="54" spans="1:11" x14ac:dyDescent="0.25">
      <c r="C54" s="1"/>
    </row>
    <row r="55" spans="1:11" ht="13.8" x14ac:dyDescent="0.25">
      <c r="A55" s="1518" t="s">
        <v>1693</v>
      </c>
      <c r="B55" s="1518"/>
      <c r="C55" s="758">
        <v>12</v>
      </c>
      <c r="D55" s="758">
        <v>12</v>
      </c>
      <c r="E55" s="758">
        <v>11</v>
      </c>
      <c r="F55" s="758">
        <v>12</v>
      </c>
      <c r="G55" s="758">
        <v>11</v>
      </c>
      <c r="H55" s="758">
        <v>9</v>
      </c>
      <c r="I55" s="758">
        <v>7</v>
      </c>
      <c r="J55" s="758">
        <v>5</v>
      </c>
      <c r="K55" s="758">
        <v>4</v>
      </c>
    </row>
    <row r="56" spans="1:11" x14ac:dyDescent="0.25">
      <c r="A56" s="1"/>
      <c r="B56" s="1"/>
    </row>
    <row r="57" spans="1:11" ht="28.5" customHeight="1" x14ac:dyDescent="0.25">
      <c r="A57" s="1473" t="s">
        <v>2197</v>
      </c>
      <c r="B57" s="1473"/>
      <c r="C57" s="1473"/>
      <c r="D57" s="1473"/>
      <c r="E57" s="1473"/>
      <c r="F57" s="1473"/>
      <c r="G57" s="1473"/>
      <c r="H57" s="1473"/>
      <c r="I57" s="1473"/>
      <c r="J57" s="1473"/>
      <c r="K57" s="1473"/>
    </row>
    <row r="58" spans="1:11" ht="13.8" x14ac:dyDescent="0.25">
      <c r="A58" s="741"/>
      <c r="B58" s="741"/>
    </row>
    <row r="65" spans="3:3" x14ac:dyDescent="0.25">
      <c r="C65" s="141"/>
    </row>
  </sheetData>
  <customSheetViews>
    <customSheetView guid="{9014CDA8-C3FC-41E6-A045-DAEFC55B82B1}" showPageBreaks="1" fitToPage="1" printArea="1" topLeftCell="A37">
      <selection activeCell="C53" sqref="C53"/>
      <pageMargins left="0.75" right="0.75" top="1" bottom="1" header="0.5" footer="0.5"/>
      <printOptions horizontalCentered="1"/>
      <pageSetup scale="67" firstPageNumber="33" orientation="portrait" verticalDpi="300" r:id="rId1"/>
      <headerFooter alignWithMargins="0">
        <oddFooter>&amp;C&amp;P</oddFooter>
      </headerFooter>
    </customSheetView>
    <customSheetView guid="{F67F5823-51D5-4D47-B100-5B47C1E6BCB9}" showPageBreaks="1" fitToPage="1" printArea="1" topLeftCell="A52">
      <selection activeCell="A4" sqref="A4:K4"/>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37">
    <mergeCell ref="A18:B18"/>
    <mergeCell ref="A19:B19"/>
    <mergeCell ref="A35:K35"/>
    <mergeCell ref="A20:B20"/>
    <mergeCell ref="A21:B21"/>
    <mergeCell ref="A23:B23"/>
    <mergeCell ref="A24:B24"/>
    <mergeCell ref="A33:K33"/>
    <mergeCell ref="A29:H29"/>
    <mergeCell ref="A30:H30"/>
    <mergeCell ref="A31:H31"/>
    <mergeCell ref="A17:B17"/>
    <mergeCell ref="A1:K1"/>
    <mergeCell ref="A3:K3"/>
    <mergeCell ref="A4:K4"/>
    <mergeCell ref="C7:E7"/>
    <mergeCell ref="F7:H7"/>
    <mergeCell ref="I7:K7"/>
    <mergeCell ref="A5:K5"/>
    <mergeCell ref="A11:B11"/>
    <mergeCell ref="A13:B13"/>
    <mergeCell ref="A14:B14"/>
    <mergeCell ref="A12:B12"/>
    <mergeCell ref="A15:B15"/>
    <mergeCell ref="A57:K57"/>
    <mergeCell ref="A52:B52"/>
    <mergeCell ref="A42:B42"/>
    <mergeCell ref="A43:B43"/>
    <mergeCell ref="A44:B44"/>
    <mergeCell ref="A45:B45"/>
    <mergeCell ref="A36:K36"/>
    <mergeCell ref="A55:B55"/>
    <mergeCell ref="A53:B53"/>
    <mergeCell ref="A47:B47"/>
    <mergeCell ref="A48:B48"/>
    <mergeCell ref="A49:B49"/>
    <mergeCell ref="A50:B50"/>
  </mergeCells>
  <phoneticPr fontId="0" type="noConversion"/>
  <hyperlinks>
    <hyperlink ref="A29:H29" r:id="rId3" display="Table  32-10-0139-01 - Cattle statistics, supply and disposition of cattle" xr:uid="{00000000-0004-0000-3800-000000000000}"/>
    <hyperlink ref="A30:H30" r:id="rId4" display="Table  32-10-0200-01 Hogs statistics, supply and disposition of hogs" xr:uid="{00000000-0004-0000-3800-000001000000}"/>
    <hyperlink ref="A31:H31" r:id="rId5" display="Table 32-10-0141-01 Sheep statistics, supply and disposition of sheep and lambs" xr:uid="{00000000-0004-0000-3800-000002000000}"/>
    <hyperlink ref="A57:K57" r:id="rId6" display="Source: Statistics Canada. Table 32-10-0116-01 Supply and disposition of mink and fox on fur farms" xr:uid="{00000000-0004-0000-3800-000003000000}"/>
  </hyperlinks>
  <printOptions horizontalCentered="1"/>
  <pageMargins left="0.74803149606299202" right="0.74803149606299202" top="0.98425196850393704" bottom="0.98425196850393704" header="0.511811023622047" footer="0.511811023622047"/>
  <pageSetup scale="72" firstPageNumber="27" orientation="portrait" useFirstPageNumber="1" r:id="rId7"/>
  <headerFooter alignWithMargins="0"/>
  <legacyDrawingHF r:id="rId8"/>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34">
    <tabColor indexed="33"/>
    <pageSetUpPr fitToPage="1"/>
  </sheetPr>
  <dimension ref="A1:K75"/>
  <sheetViews>
    <sheetView zoomScaleNormal="100" workbookViewId="0">
      <selection sqref="A1:I1"/>
    </sheetView>
  </sheetViews>
  <sheetFormatPr defaultRowHeight="13.2" x14ac:dyDescent="0.25"/>
  <cols>
    <col min="1" max="2" width="15.6640625" customWidth="1"/>
    <col min="3" max="9" width="15.5546875" customWidth="1"/>
    <col min="10" max="10" width="13.5546875" customWidth="1"/>
    <col min="11" max="11" width="15.33203125" customWidth="1"/>
  </cols>
  <sheetData>
    <row r="1" spans="1:11" ht="17.399999999999999" x14ac:dyDescent="0.3">
      <c r="A1" s="1451" t="s">
        <v>1225</v>
      </c>
      <c r="B1" s="1451"/>
      <c r="C1" s="1451"/>
      <c r="D1" s="1451"/>
      <c r="E1" s="1451"/>
      <c r="F1" s="1451"/>
      <c r="G1" s="1451"/>
      <c r="H1" s="1451"/>
      <c r="I1" s="1451"/>
      <c r="J1" s="29"/>
      <c r="K1" s="29"/>
    </row>
    <row r="2" spans="1:11" ht="18" customHeight="1" x14ac:dyDescent="0.3">
      <c r="A2" s="48"/>
      <c r="B2" s="2"/>
      <c r="C2" s="2"/>
      <c r="D2" s="2"/>
      <c r="E2" s="2"/>
      <c r="F2" s="2"/>
      <c r="G2" s="2"/>
      <c r="H2" s="2"/>
    </row>
    <row r="3" spans="1:11" ht="17.399999999999999" x14ac:dyDescent="0.3">
      <c r="A3" s="1452" t="s">
        <v>2365</v>
      </c>
      <c r="B3" s="1452"/>
      <c r="C3" s="1452"/>
      <c r="D3" s="1452"/>
      <c r="E3" s="1452"/>
      <c r="F3" s="1452"/>
      <c r="G3" s="1452"/>
      <c r="H3" s="1452"/>
      <c r="I3" s="1452"/>
      <c r="J3" s="29"/>
      <c r="K3" s="29"/>
    </row>
    <row r="4" spans="1:11" ht="17.399999999999999" x14ac:dyDescent="0.3">
      <c r="A4" s="1452" t="s">
        <v>440</v>
      </c>
      <c r="B4" s="1452"/>
      <c r="C4" s="1452"/>
      <c r="D4" s="1452"/>
      <c r="E4" s="1452"/>
      <c r="F4" s="1452"/>
      <c r="G4" s="1452"/>
      <c r="H4" s="1452"/>
      <c r="I4" s="1452"/>
      <c r="J4" s="29"/>
      <c r="K4" s="29"/>
    </row>
    <row r="5" spans="1:11" ht="17.399999999999999" x14ac:dyDescent="0.3">
      <c r="A5" s="1452" t="s">
        <v>1375</v>
      </c>
      <c r="B5" s="1452"/>
      <c r="C5" s="1452"/>
      <c r="D5" s="1452"/>
      <c r="E5" s="1452"/>
      <c r="F5" s="1452"/>
      <c r="G5" s="1452"/>
      <c r="H5" s="1452"/>
      <c r="I5" s="1452"/>
      <c r="J5" s="29"/>
      <c r="K5" s="29"/>
    </row>
    <row r="6" spans="1:11" ht="12.75" customHeight="1" x14ac:dyDescent="0.3">
      <c r="A6" s="15"/>
      <c r="B6" s="15"/>
      <c r="C6" s="15"/>
      <c r="D6" s="15"/>
      <c r="E6" s="15"/>
      <c r="F6" s="15"/>
      <c r="G6" s="15"/>
      <c r="H6" s="15"/>
      <c r="I6" s="15"/>
      <c r="J6" s="15"/>
      <c r="K6" s="15"/>
    </row>
    <row r="7" spans="1:11" ht="12.75" customHeight="1" x14ac:dyDescent="0.3">
      <c r="A7" s="15"/>
      <c r="B7" s="15"/>
      <c r="C7" s="15"/>
      <c r="D7" s="15"/>
      <c r="E7" s="15"/>
      <c r="F7" s="15"/>
      <c r="G7" s="15"/>
      <c r="H7" s="15"/>
      <c r="I7" s="15"/>
      <c r="J7" s="15"/>
      <c r="K7" s="15"/>
    </row>
    <row r="8" spans="1:11" ht="18.600000000000001" thickBot="1" x14ac:dyDescent="0.35">
      <c r="A8" s="16"/>
      <c r="B8" s="1527" t="s">
        <v>922</v>
      </c>
      <c r="C8" s="1527"/>
      <c r="D8" s="1527" t="s">
        <v>1055</v>
      </c>
      <c r="E8" s="1527"/>
      <c r="F8" s="1527" t="s">
        <v>2277</v>
      </c>
      <c r="G8" s="1527"/>
      <c r="H8" s="1527" t="s">
        <v>920</v>
      </c>
      <c r="I8" s="1527"/>
      <c r="K8" s="78"/>
    </row>
    <row r="9" spans="1:11" s="28" customFormat="1" ht="17.25" customHeight="1" x14ac:dyDescent="0.3">
      <c r="B9" s="23" t="s">
        <v>96</v>
      </c>
      <c r="C9" s="23" t="s">
        <v>1249</v>
      </c>
      <c r="D9" s="23" t="s">
        <v>96</v>
      </c>
      <c r="E9" s="23" t="s">
        <v>1249</v>
      </c>
      <c r="F9" s="23" t="s">
        <v>96</v>
      </c>
      <c r="G9" s="23" t="s">
        <v>1249</v>
      </c>
      <c r="H9" s="23" t="s">
        <v>96</v>
      </c>
      <c r="I9" s="23" t="s">
        <v>1249</v>
      </c>
      <c r="K9" s="78"/>
    </row>
    <row r="10" spans="1:11" s="28" customFormat="1" ht="17.25" customHeight="1" thickBot="1" x14ac:dyDescent="0.35">
      <c r="A10" s="71" t="s">
        <v>614</v>
      </c>
      <c r="B10" s="22" t="s">
        <v>921</v>
      </c>
      <c r="C10" s="22" t="s">
        <v>480</v>
      </c>
      <c r="D10" s="22" t="s">
        <v>921</v>
      </c>
      <c r="E10" s="22" t="s">
        <v>480</v>
      </c>
      <c r="F10" s="22" t="s">
        <v>921</v>
      </c>
      <c r="G10" s="22" t="s">
        <v>480</v>
      </c>
      <c r="H10" s="22" t="s">
        <v>921</v>
      </c>
      <c r="I10" s="22" t="s">
        <v>480</v>
      </c>
      <c r="K10" s="78"/>
    </row>
    <row r="11" spans="1:11" ht="4.5" customHeight="1" x14ac:dyDescent="0.3">
      <c r="A11" s="11"/>
      <c r="B11" s="37"/>
      <c r="C11" s="37"/>
      <c r="D11" s="37"/>
      <c r="E11" s="37"/>
      <c r="F11" s="14"/>
      <c r="G11" s="14"/>
      <c r="H11" s="37"/>
      <c r="I11" s="14"/>
      <c r="J11" s="37"/>
      <c r="K11" s="14"/>
    </row>
    <row r="12" spans="1:11" ht="13.8" x14ac:dyDescent="0.25">
      <c r="A12" s="1386">
        <v>2004</v>
      </c>
      <c r="B12" s="1388">
        <v>1663372</v>
      </c>
      <c r="C12" s="1387">
        <v>1.9</v>
      </c>
      <c r="D12" s="1388">
        <v>1272749</v>
      </c>
      <c r="E12" s="1387">
        <v>2.5</v>
      </c>
      <c r="F12" s="1388">
        <v>319205</v>
      </c>
      <c r="G12" s="1387">
        <v>1.5</v>
      </c>
      <c r="H12" s="1388">
        <v>71418</v>
      </c>
      <c r="I12" s="1387">
        <v>-7.5</v>
      </c>
      <c r="K12" s="13"/>
    </row>
    <row r="13" spans="1:11" ht="13.8" x14ac:dyDescent="0.25">
      <c r="A13" s="1386">
        <v>2005</v>
      </c>
      <c r="B13" s="1388">
        <v>1689268</v>
      </c>
      <c r="C13" s="1387">
        <f t="shared" ref="C13:C27" si="0">(B13/B12-1)*100</f>
        <v>1.5568375564816606</v>
      </c>
      <c r="D13" s="1388">
        <v>1291530</v>
      </c>
      <c r="E13" s="1387">
        <f t="shared" ref="E13:E27" si="1">(D13/D12-1)*100</f>
        <v>1.4756248089764723</v>
      </c>
      <c r="F13" s="1388">
        <v>321110</v>
      </c>
      <c r="G13" s="1387">
        <f t="shared" ref="G13:G27" si="2">(F13/F12-1)*100</f>
        <v>0.59679516298303259</v>
      </c>
      <c r="H13" s="1388">
        <v>76628</v>
      </c>
      <c r="I13" s="1387">
        <f t="shared" ref="I13:I27" si="3">(H13/H12-1)*100</f>
        <v>7.2950796717914157</v>
      </c>
      <c r="K13" s="13"/>
    </row>
    <row r="14" spans="1:11" ht="13.8" x14ac:dyDescent="0.25">
      <c r="A14" s="1386">
        <v>2006</v>
      </c>
      <c r="B14" s="1388">
        <v>1715783</v>
      </c>
      <c r="C14" s="1387">
        <f t="shared" si="0"/>
        <v>1.5696147680533734</v>
      </c>
      <c r="D14" s="1388">
        <v>1311051</v>
      </c>
      <c r="E14" s="1387">
        <f t="shared" si="1"/>
        <v>1.5114631483589269</v>
      </c>
      <c r="F14" s="1388">
        <v>324085</v>
      </c>
      <c r="G14" s="1387">
        <f t="shared" si="2"/>
        <v>0.92647379402697183</v>
      </c>
      <c r="H14" s="1388">
        <v>80647</v>
      </c>
      <c r="I14" s="1387">
        <f t="shared" si="3"/>
        <v>5.2448191261679877</v>
      </c>
      <c r="K14" s="13"/>
    </row>
    <row r="15" spans="1:11" ht="13.8" x14ac:dyDescent="0.25">
      <c r="A15" s="1386">
        <v>2007</v>
      </c>
      <c r="B15" s="1388">
        <v>1724906</v>
      </c>
      <c r="C15" s="1387">
        <f t="shared" si="0"/>
        <v>0.53171059510439544</v>
      </c>
      <c r="D15" s="1388">
        <v>1315510</v>
      </c>
      <c r="E15" s="1387">
        <f t="shared" si="1"/>
        <v>0.34010881346340227</v>
      </c>
      <c r="F15" s="1388">
        <v>329527</v>
      </c>
      <c r="G15" s="1387">
        <f t="shared" si="2"/>
        <v>1.6791891016245675</v>
      </c>
      <c r="H15" s="1388">
        <v>79869</v>
      </c>
      <c r="I15" s="1387">
        <f t="shared" si="3"/>
        <v>-0.96469800488548918</v>
      </c>
      <c r="K15" s="13"/>
    </row>
    <row r="16" spans="1:11" ht="13.8" x14ac:dyDescent="0.25">
      <c r="A16" s="1386">
        <v>2008</v>
      </c>
      <c r="B16" s="1388">
        <v>1675971</v>
      </c>
      <c r="C16" s="1387">
        <f t="shared" si="0"/>
        <v>-2.8369661883024366</v>
      </c>
      <c r="D16" s="1388">
        <v>1279947</v>
      </c>
      <c r="E16" s="1387">
        <f t="shared" si="1"/>
        <v>-2.7033621941300323</v>
      </c>
      <c r="F16" s="1388">
        <v>325701</v>
      </c>
      <c r="G16" s="1387">
        <f t="shared" si="2"/>
        <v>-1.1610581227031513</v>
      </c>
      <c r="H16" s="1388">
        <v>70323</v>
      </c>
      <c r="I16" s="1387">
        <f t="shared" si="3"/>
        <v>-11.952071517109264</v>
      </c>
      <c r="K16" s="13"/>
    </row>
    <row r="17" spans="1:11" ht="13.8" x14ac:dyDescent="0.25">
      <c r="A17" s="1386">
        <v>2009</v>
      </c>
      <c r="B17" s="1388">
        <v>1652046</v>
      </c>
      <c r="C17" s="1387">
        <f t="shared" si="0"/>
        <v>-1.4275306672967503</v>
      </c>
      <c r="D17" s="1388">
        <v>1269715</v>
      </c>
      <c r="E17" s="1387">
        <f t="shared" si="1"/>
        <v>-0.79940810049166089</v>
      </c>
      <c r="F17" s="1388">
        <v>323275</v>
      </c>
      <c r="G17" s="1387">
        <f t="shared" si="2"/>
        <v>-0.744854943644635</v>
      </c>
      <c r="H17" s="1388">
        <v>59056</v>
      </c>
      <c r="I17" s="1387">
        <f t="shared" si="3"/>
        <v>-16.021785191189231</v>
      </c>
      <c r="K17" s="13"/>
    </row>
    <row r="18" spans="1:11" ht="13.8" x14ac:dyDescent="0.25">
      <c r="A18" s="1386">
        <v>2010</v>
      </c>
      <c r="B18" s="1388">
        <v>1665328</v>
      </c>
      <c r="C18" s="1387">
        <f t="shared" si="0"/>
        <v>0.80397277073398499</v>
      </c>
      <c r="D18" s="1388">
        <v>1273759</v>
      </c>
      <c r="E18" s="1387">
        <f t="shared" si="1"/>
        <v>0.31849667051266906</v>
      </c>
      <c r="F18" s="1388">
        <v>331322</v>
      </c>
      <c r="G18" s="1387">
        <f t="shared" si="2"/>
        <v>2.4892119712319305</v>
      </c>
      <c r="H18" s="1388">
        <v>60247</v>
      </c>
      <c r="I18" s="1387">
        <f t="shared" si="3"/>
        <v>2.0167298835004122</v>
      </c>
      <c r="K18" s="13"/>
    </row>
    <row r="19" spans="1:11" ht="13.8" x14ac:dyDescent="0.25">
      <c r="A19" s="1386">
        <v>2011</v>
      </c>
      <c r="B19" s="1388">
        <v>1712584</v>
      </c>
      <c r="C19" s="1387">
        <f t="shared" si="0"/>
        <v>2.8376391917988464</v>
      </c>
      <c r="D19" s="1388">
        <v>1310665</v>
      </c>
      <c r="E19" s="1387">
        <f t="shared" si="1"/>
        <v>2.8974083794501171</v>
      </c>
      <c r="F19" s="1388">
        <v>337923</v>
      </c>
      <c r="G19" s="1387">
        <f t="shared" si="2"/>
        <v>1.9923216689504475</v>
      </c>
      <c r="H19" s="1388">
        <v>63997</v>
      </c>
      <c r="I19" s="1387">
        <f t="shared" si="3"/>
        <v>6.2243763174929967</v>
      </c>
      <c r="K19" s="13"/>
    </row>
    <row r="20" spans="1:11" ht="13.8" x14ac:dyDescent="0.25">
      <c r="A20" s="1386">
        <v>2012</v>
      </c>
      <c r="B20" s="1388">
        <v>1786995</v>
      </c>
      <c r="C20" s="1387">
        <f t="shared" si="0"/>
        <v>4.344954758423536</v>
      </c>
      <c r="D20" s="1388">
        <v>1363714</v>
      </c>
      <c r="E20" s="1387">
        <f t="shared" si="1"/>
        <v>4.0474873442107651</v>
      </c>
      <c r="F20" s="1388">
        <v>350840</v>
      </c>
      <c r="G20" s="1387">
        <f t="shared" si="2"/>
        <v>3.8224684321576108</v>
      </c>
      <c r="H20" s="1388">
        <v>72441</v>
      </c>
      <c r="I20" s="1387">
        <f t="shared" si="3"/>
        <v>13.194368486022778</v>
      </c>
      <c r="K20" s="13"/>
    </row>
    <row r="21" spans="1:11" ht="14.25" customHeight="1" x14ac:dyDescent="0.25">
      <c r="A21" s="1386">
        <v>2013</v>
      </c>
      <c r="B21" s="1388">
        <v>1886335</v>
      </c>
      <c r="C21" s="1387">
        <f t="shared" si="0"/>
        <v>5.5590530471545829</v>
      </c>
      <c r="D21" s="1388">
        <v>1454315</v>
      </c>
      <c r="E21" s="1387">
        <f t="shared" si="1"/>
        <v>6.6436950856264554</v>
      </c>
      <c r="F21" s="1388">
        <v>365229</v>
      </c>
      <c r="G21" s="1387">
        <f t="shared" si="2"/>
        <v>4.1012997377722016</v>
      </c>
      <c r="H21" s="1388">
        <v>66792</v>
      </c>
      <c r="I21" s="1387">
        <f t="shared" si="3"/>
        <v>-7.7980701536422785</v>
      </c>
      <c r="K21" s="13"/>
    </row>
    <row r="22" spans="1:11" ht="14.25" customHeight="1" x14ac:dyDescent="0.25">
      <c r="A22" s="1386">
        <v>2014</v>
      </c>
      <c r="B22" s="1388">
        <v>1978771</v>
      </c>
      <c r="C22" s="1387">
        <f t="shared" si="0"/>
        <v>4.9002960767838166</v>
      </c>
      <c r="D22" s="1388">
        <v>1527424</v>
      </c>
      <c r="E22" s="1387">
        <f t="shared" si="1"/>
        <v>5.0270402216851195</v>
      </c>
      <c r="F22" s="1388">
        <v>373197</v>
      </c>
      <c r="G22" s="1387">
        <f t="shared" si="2"/>
        <v>2.1816449405715366</v>
      </c>
      <c r="H22" s="1388">
        <v>78150</v>
      </c>
      <c r="I22" s="1387">
        <f t="shared" si="3"/>
        <v>17.005030542579959</v>
      </c>
      <c r="K22" s="13"/>
    </row>
    <row r="23" spans="1:11" ht="14.25" customHeight="1" x14ac:dyDescent="0.25">
      <c r="A23" s="1386">
        <v>2015</v>
      </c>
      <c r="B23" s="1388">
        <v>2094758</v>
      </c>
      <c r="C23" s="1387">
        <f t="shared" si="0"/>
        <v>5.8615676093898728</v>
      </c>
      <c r="D23" s="1388">
        <v>1627414</v>
      </c>
      <c r="E23" s="1387">
        <f t="shared" si="1"/>
        <v>6.5463158887119732</v>
      </c>
      <c r="F23" s="1388">
        <v>380533</v>
      </c>
      <c r="G23" s="1387">
        <f t="shared" si="2"/>
        <v>1.9657178380319218</v>
      </c>
      <c r="H23" s="1388">
        <v>86811</v>
      </c>
      <c r="I23" s="1387">
        <f t="shared" si="3"/>
        <v>11.082533589251442</v>
      </c>
      <c r="K23" s="13"/>
    </row>
    <row r="24" spans="1:11" ht="15" customHeight="1" x14ac:dyDescent="0.25">
      <c r="A24" s="1386">
        <v>2016</v>
      </c>
      <c r="B24" s="1388">
        <v>2211071</v>
      </c>
      <c r="C24" s="1387">
        <f t="shared" si="0"/>
        <v>5.5525745694729345</v>
      </c>
      <c r="D24" s="1388">
        <v>1757776</v>
      </c>
      <c r="E24" s="1387">
        <f t="shared" si="1"/>
        <v>8.0103771996554052</v>
      </c>
      <c r="F24" s="1388">
        <v>384069</v>
      </c>
      <c r="G24" s="1387">
        <f t="shared" si="2"/>
        <v>0.9292229583242495</v>
      </c>
      <c r="H24" s="1388">
        <v>69227</v>
      </c>
      <c r="I24" s="1387">
        <f t="shared" si="3"/>
        <v>-20.255497575192084</v>
      </c>
      <c r="K24" s="13"/>
    </row>
    <row r="25" spans="1:11" s="26" customFormat="1" ht="14.25" customHeight="1" x14ac:dyDescent="0.25">
      <c r="A25" s="1386" t="s">
        <v>2276</v>
      </c>
      <c r="B25" s="1388">
        <v>2341127</v>
      </c>
      <c r="C25" s="1387">
        <f t="shared" si="0"/>
        <v>5.8820363525187602</v>
      </c>
      <c r="D25" s="1388">
        <v>1872132</v>
      </c>
      <c r="E25" s="1387">
        <f t="shared" si="1"/>
        <v>6.5057208654572651</v>
      </c>
      <c r="F25" s="1388">
        <v>398489</v>
      </c>
      <c r="G25" s="1387">
        <f t="shared" si="2"/>
        <v>3.7545336905608018</v>
      </c>
      <c r="H25" s="1388">
        <v>70505</v>
      </c>
      <c r="I25" s="1387">
        <f t="shared" si="3"/>
        <v>1.8461005099166483</v>
      </c>
      <c r="K25" s="13"/>
    </row>
    <row r="26" spans="1:11" ht="14.25" customHeight="1" x14ac:dyDescent="0.25">
      <c r="A26" s="1386" t="s">
        <v>2364</v>
      </c>
      <c r="B26" s="1388">
        <v>2428703</v>
      </c>
      <c r="C26" s="1387">
        <f t="shared" si="0"/>
        <v>3.7407624618399637</v>
      </c>
      <c r="D26" s="1388">
        <v>1939775</v>
      </c>
      <c r="E26" s="1387">
        <f t="shared" si="1"/>
        <v>3.6131533460247445</v>
      </c>
      <c r="F26" s="1388">
        <v>414200</v>
      </c>
      <c r="G26" s="1387">
        <f t="shared" si="2"/>
        <v>3.9426433351987145</v>
      </c>
      <c r="H26" s="1388">
        <v>74727</v>
      </c>
      <c r="I26" s="1387">
        <f t="shared" si="3"/>
        <v>5.9882277852634669</v>
      </c>
      <c r="K26" s="13"/>
    </row>
    <row r="27" spans="1:11" ht="14.25" customHeight="1" x14ac:dyDescent="0.25">
      <c r="A27" s="1386" t="s">
        <v>2474</v>
      </c>
      <c r="B27" s="1388">
        <v>2681320</v>
      </c>
      <c r="C27" s="1387">
        <f t="shared" si="0"/>
        <v>10.401312964162358</v>
      </c>
      <c r="D27" s="1388">
        <v>2178453</v>
      </c>
      <c r="E27" s="1387">
        <f t="shared" si="1"/>
        <v>12.304416749365267</v>
      </c>
      <c r="F27" s="1388">
        <v>431196</v>
      </c>
      <c r="G27" s="1387">
        <f t="shared" si="2"/>
        <v>4.1033317238049261</v>
      </c>
      <c r="H27" s="1388">
        <v>71671</v>
      </c>
      <c r="I27" s="1387">
        <f t="shared" si="3"/>
        <v>-4.0895526382699661</v>
      </c>
      <c r="K27" s="13"/>
    </row>
    <row r="28" spans="1:11" ht="14.25" customHeight="1" x14ac:dyDescent="0.25">
      <c r="A28" s="1234" t="s">
        <v>2475</v>
      </c>
      <c r="B28" s="1235">
        <v>2875326</v>
      </c>
      <c r="C28" s="1296">
        <f t="shared" ref="C28" si="4">(B28/B27-1)*100</f>
        <v>7.2354661137051801</v>
      </c>
      <c r="D28" s="1235">
        <v>2345444</v>
      </c>
      <c r="E28" s="1296">
        <f t="shared" ref="E28" si="5">(D28/D27-1)*100</f>
        <v>7.6655773615496914</v>
      </c>
      <c r="F28" s="1235">
        <v>454703</v>
      </c>
      <c r="G28" s="1296">
        <f t="shared" ref="G28" si="6">(F28/F27-1)*100</f>
        <v>5.4515811834989103</v>
      </c>
      <c r="H28" s="1235">
        <v>75178</v>
      </c>
      <c r="I28" s="1296">
        <f t="shared" ref="I28" si="7">(H28/H27-1)*100</f>
        <v>4.8931925046392433</v>
      </c>
      <c r="K28" s="13"/>
    </row>
    <row r="29" spans="1:11" ht="14.25" customHeight="1" x14ac:dyDescent="0.25">
      <c r="A29" s="593"/>
      <c r="B29" s="594"/>
      <c r="C29" s="1296"/>
      <c r="D29" s="594"/>
      <c r="E29" s="367"/>
      <c r="F29" s="594"/>
      <c r="G29" s="367"/>
      <c r="H29" s="594"/>
      <c r="I29" s="592"/>
      <c r="K29" s="13"/>
    </row>
    <row r="30" spans="1:11" ht="14.25" customHeight="1" x14ac:dyDescent="0.25">
      <c r="A30" s="10"/>
      <c r="B30" s="21"/>
      <c r="C30" s="38"/>
      <c r="D30" s="175"/>
      <c r="E30" s="367"/>
      <c r="F30" s="175"/>
      <c r="G30" s="367"/>
      <c r="H30" s="175"/>
      <c r="I30" s="38"/>
      <c r="K30" s="13"/>
    </row>
    <row r="31" spans="1:11" ht="13.8" x14ac:dyDescent="0.25">
      <c r="A31" s="26" t="s">
        <v>390</v>
      </c>
    </row>
    <row r="32" spans="1:11" ht="14.4" x14ac:dyDescent="0.3">
      <c r="A32" s="26" t="s">
        <v>391</v>
      </c>
    </row>
    <row r="33" spans="1:10" ht="13.8" x14ac:dyDescent="0.25">
      <c r="A33" s="26" t="s">
        <v>948</v>
      </c>
      <c r="B33" s="26" t="s">
        <v>408</v>
      </c>
    </row>
    <row r="34" spans="1:10" ht="12.75" customHeight="1" x14ac:dyDescent="0.25">
      <c r="A34" s="26"/>
    </row>
    <row r="35" spans="1:10" ht="13.8" x14ac:dyDescent="0.25">
      <c r="A35" s="1454" t="s">
        <v>2278</v>
      </c>
      <c r="B35" s="1454"/>
      <c r="C35" s="1454"/>
      <c r="D35" s="1454"/>
      <c r="E35" s="1454"/>
      <c r="F35" s="1454"/>
    </row>
    <row r="39" spans="1:10" ht="17.399999999999999" x14ac:dyDescent="0.3">
      <c r="A39" s="1451" t="s">
        <v>1226</v>
      </c>
      <c r="B39" s="1451"/>
      <c r="C39" s="1451"/>
      <c r="D39" s="1451"/>
      <c r="E39" s="1451"/>
      <c r="F39" s="1451"/>
      <c r="G39" s="1451"/>
      <c r="H39" s="1451"/>
      <c r="I39" s="1451"/>
      <c r="J39" s="29"/>
    </row>
    <row r="40" spans="1:10" ht="17.399999999999999" x14ac:dyDescent="0.3">
      <c r="A40" s="48"/>
      <c r="B40" s="2"/>
      <c r="C40" s="2"/>
      <c r="D40" s="2"/>
      <c r="E40" s="2"/>
      <c r="F40" s="2"/>
      <c r="G40" s="2"/>
      <c r="H40" s="2"/>
      <c r="I40" s="2"/>
      <c r="J40" s="2"/>
    </row>
    <row r="41" spans="1:10" ht="17.399999999999999" x14ac:dyDescent="0.3">
      <c r="A41" s="1452" t="s">
        <v>2630</v>
      </c>
      <c r="B41" s="1452"/>
      <c r="C41" s="1452"/>
      <c r="D41" s="1452"/>
      <c r="E41" s="1452"/>
      <c r="F41" s="1452"/>
      <c r="G41" s="1452"/>
      <c r="H41" s="1452"/>
      <c r="I41" s="1452"/>
      <c r="J41" s="29"/>
    </row>
    <row r="42" spans="1:10" ht="17.399999999999999" x14ac:dyDescent="0.3">
      <c r="A42" s="1452" t="s">
        <v>303</v>
      </c>
      <c r="B42" s="1452"/>
      <c r="C42" s="1452"/>
      <c r="D42" s="1452"/>
      <c r="E42" s="1452"/>
      <c r="F42" s="1452"/>
      <c r="G42" s="1452"/>
      <c r="H42" s="1452"/>
      <c r="I42" s="1452"/>
      <c r="J42" s="29"/>
    </row>
    <row r="43" spans="1:10" ht="17.399999999999999" x14ac:dyDescent="0.3">
      <c r="A43" s="1452" t="s">
        <v>1375</v>
      </c>
      <c r="B43" s="1452"/>
      <c r="C43" s="1452"/>
      <c r="D43" s="1452"/>
      <c r="E43" s="1452"/>
      <c r="F43" s="1452"/>
      <c r="G43" s="1452"/>
      <c r="H43" s="1452"/>
      <c r="I43" s="1452"/>
      <c r="J43" s="29"/>
    </row>
    <row r="44" spans="1:10" ht="12.75" customHeight="1" x14ac:dyDescent="0.3">
      <c r="A44" s="15"/>
      <c r="B44" s="15"/>
      <c r="C44" s="15"/>
      <c r="D44" s="15"/>
      <c r="E44" s="15"/>
      <c r="F44" s="15"/>
      <c r="G44" s="15"/>
      <c r="H44" s="15"/>
      <c r="I44" s="15"/>
      <c r="J44" s="29"/>
    </row>
    <row r="45" spans="1:10" ht="12.75" customHeight="1" x14ac:dyDescent="0.3">
      <c r="A45" s="15"/>
      <c r="B45" s="15"/>
      <c r="C45" s="15"/>
      <c r="D45" s="15"/>
      <c r="E45" s="15"/>
      <c r="F45" s="15"/>
      <c r="G45" s="15"/>
      <c r="H45" s="15"/>
      <c r="I45" s="15"/>
      <c r="J45" s="15"/>
    </row>
    <row r="46" spans="1:10" ht="18" x14ac:dyDescent="0.3">
      <c r="A46" s="16"/>
      <c r="B46" s="37"/>
      <c r="C46" s="37">
        <v>2014</v>
      </c>
      <c r="D46" s="37">
        <v>2015</v>
      </c>
      <c r="E46" s="37">
        <v>2016</v>
      </c>
      <c r="F46" s="37" t="s">
        <v>2159</v>
      </c>
      <c r="G46" s="37" t="s">
        <v>2315</v>
      </c>
      <c r="H46" s="37" t="s">
        <v>2477</v>
      </c>
      <c r="I46" s="37" t="s">
        <v>2449</v>
      </c>
    </row>
    <row r="47" spans="1:10" ht="4.5" customHeight="1" thickBot="1" x14ac:dyDescent="0.3">
      <c r="A47" s="24"/>
      <c r="B47" s="24"/>
      <c r="C47" s="24"/>
      <c r="D47" s="24"/>
      <c r="E47" s="24"/>
      <c r="F47" s="24"/>
      <c r="G47" s="24"/>
      <c r="H47" s="24"/>
      <c r="I47" s="24"/>
    </row>
    <row r="48" spans="1:10" ht="4.5" customHeight="1" x14ac:dyDescent="0.25"/>
    <row r="49" spans="1:10" ht="13.8" x14ac:dyDescent="0.25">
      <c r="A49" s="26" t="s">
        <v>438</v>
      </c>
      <c r="B49" s="36"/>
      <c r="C49" s="36">
        <v>313611</v>
      </c>
      <c r="D49" s="36">
        <v>350679</v>
      </c>
      <c r="E49" s="36">
        <v>352248</v>
      </c>
      <c r="F49" s="36">
        <v>363454</v>
      </c>
      <c r="G49" s="36">
        <v>390018</v>
      </c>
      <c r="H49" s="36">
        <v>427665</v>
      </c>
      <c r="I49" s="36">
        <v>459524</v>
      </c>
      <c r="J49" s="5"/>
    </row>
    <row r="50" spans="1:10" ht="13.8" x14ac:dyDescent="0.25">
      <c r="A50" s="26" t="s">
        <v>439</v>
      </c>
      <c r="B50" s="36"/>
      <c r="C50" s="36">
        <v>195313</v>
      </c>
      <c r="D50" s="36">
        <v>214520</v>
      </c>
      <c r="E50" s="36">
        <v>227416</v>
      </c>
      <c r="F50" s="36">
        <v>228090</v>
      </c>
      <c r="G50" s="36">
        <v>248263</v>
      </c>
      <c r="H50" s="36">
        <v>246421</v>
      </c>
      <c r="I50" s="36">
        <v>255854</v>
      </c>
      <c r="J50" s="5"/>
    </row>
    <row r="51" spans="1:10" ht="13.8" x14ac:dyDescent="0.25">
      <c r="A51" s="26" t="s">
        <v>1279</v>
      </c>
      <c r="B51" s="36"/>
      <c r="C51" s="36">
        <v>45711</v>
      </c>
      <c r="D51" s="36">
        <v>46379</v>
      </c>
      <c r="E51" s="36">
        <v>47881</v>
      </c>
      <c r="F51" s="36">
        <v>44323</v>
      </c>
      <c r="G51" s="36">
        <v>47271</v>
      </c>
      <c r="H51" s="36">
        <v>50185</v>
      </c>
      <c r="I51" s="36">
        <v>47851</v>
      </c>
      <c r="J51" s="5"/>
    </row>
    <row r="52" spans="1:10" ht="13.8" x14ac:dyDescent="0.25">
      <c r="A52" s="26" t="s">
        <v>1116</v>
      </c>
      <c r="B52" s="36"/>
      <c r="C52" s="36">
        <v>30046</v>
      </c>
      <c r="D52" s="36">
        <v>46233</v>
      </c>
      <c r="E52" s="36">
        <v>48909</v>
      </c>
      <c r="F52" s="36">
        <v>54494</v>
      </c>
      <c r="G52" s="36">
        <v>59061</v>
      </c>
      <c r="H52" s="36">
        <v>61048</v>
      </c>
      <c r="I52" s="36">
        <v>62086</v>
      </c>
      <c r="J52" s="5"/>
    </row>
    <row r="53" spans="1:10" ht="13.8" x14ac:dyDescent="0.25">
      <c r="A53" s="26" t="s">
        <v>1302</v>
      </c>
      <c r="B53" s="36"/>
      <c r="C53" s="36">
        <v>9522</v>
      </c>
      <c r="D53" s="36">
        <v>5433</v>
      </c>
      <c r="E53" s="36">
        <v>7842</v>
      </c>
      <c r="F53" s="36">
        <v>11150</v>
      </c>
      <c r="G53" s="36">
        <v>10896</v>
      </c>
      <c r="H53" s="36">
        <v>10643</v>
      </c>
      <c r="I53" s="36">
        <v>13253</v>
      </c>
      <c r="J53" s="5"/>
    </row>
    <row r="54" spans="1:10" ht="13.8" x14ac:dyDescent="0.25">
      <c r="A54" s="26" t="s">
        <v>1077</v>
      </c>
      <c r="B54" s="36"/>
      <c r="C54" s="36">
        <v>48538</v>
      </c>
      <c r="D54" s="36">
        <v>38784</v>
      </c>
      <c r="E54" s="36">
        <v>46729</v>
      </c>
      <c r="F54" s="36">
        <v>42871</v>
      </c>
      <c r="G54" s="36">
        <v>51125</v>
      </c>
      <c r="H54" s="36">
        <v>58511</v>
      </c>
      <c r="I54" s="36">
        <v>60759</v>
      </c>
      <c r="J54" s="5"/>
    </row>
    <row r="55" spans="1:10" ht="13.8" x14ac:dyDescent="0.25">
      <c r="A55" s="26" t="s">
        <v>470</v>
      </c>
      <c r="B55" s="36"/>
      <c r="C55" s="112">
        <v>54447</v>
      </c>
      <c r="D55" s="112">
        <v>55169</v>
      </c>
      <c r="E55" s="112">
        <v>55496</v>
      </c>
      <c r="F55" s="112">
        <v>54465</v>
      </c>
      <c r="G55" s="112">
        <v>53490</v>
      </c>
      <c r="H55" s="112">
        <v>51590</v>
      </c>
      <c r="I55" s="112">
        <v>48780</v>
      </c>
      <c r="J55" s="5"/>
    </row>
    <row r="56" spans="1:10" ht="4.5" customHeight="1" x14ac:dyDescent="0.25">
      <c r="B56" s="82"/>
      <c r="C56" s="82"/>
      <c r="D56" s="82"/>
      <c r="E56" s="82"/>
      <c r="F56" s="82"/>
      <c r="G56" s="82"/>
      <c r="H56" s="82"/>
      <c r="I56" s="82"/>
    </row>
    <row r="57" spans="1:10" ht="13.8" x14ac:dyDescent="0.25">
      <c r="A57" s="32" t="s">
        <v>1160</v>
      </c>
      <c r="B57" s="49"/>
      <c r="C57" s="49">
        <v>697188</v>
      </c>
      <c r="D57" s="49">
        <v>757197</v>
      </c>
      <c r="E57" s="49">
        <v>786520</v>
      </c>
      <c r="F57" s="49">
        <v>798847</v>
      </c>
      <c r="G57" s="49">
        <v>860123</v>
      </c>
      <c r="H57" s="49">
        <v>906061</v>
      </c>
      <c r="I57" s="49">
        <v>948106</v>
      </c>
      <c r="J57" s="5"/>
    </row>
    <row r="58" spans="1:10" s="42" customFormat="1" x14ac:dyDescent="0.25">
      <c r="A58" s="42" t="s">
        <v>564</v>
      </c>
      <c r="B58" s="145"/>
      <c r="C58" s="143">
        <v>7.2</v>
      </c>
      <c r="D58" s="143">
        <f>(D57/C57-1)*100</f>
        <v>8.6072910032874983</v>
      </c>
      <c r="E58" s="143">
        <f t="shared" ref="E58" si="8">(E57/D57-1)*100</f>
        <v>3.8725721311626993</v>
      </c>
      <c r="F58" s="143">
        <f t="shared" ref="F58" si="9">(F57/E57-1)*100</f>
        <v>1.5672837308650767</v>
      </c>
      <c r="G58" s="143">
        <f t="shared" ref="G58" si="10">(G57/F57-1)*100</f>
        <v>7.6705551876642186</v>
      </c>
      <c r="H58" s="143">
        <f>(H57/G57-1)*100</f>
        <v>5.3408640392129891</v>
      </c>
      <c r="I58" s="143">
        <f t="shared" ref="I58" si="11">(I57/H57-1)*100</f>
        <v>4.6404160426284813</v>
      </c>
      <c r="J58"/>
    </row>
    <row r="59" spans="1:10" ht="12.75" customHeight="1" x14ac:dyDescent="0.25">
      <c r="A59" s="32"/>
      <c r="B59" s="49"/>
      <c r="C59" s="49"/>
      <c r="D59" s="49"/>
      <c r="E59" s="49"/>
      <c r="F59" s="49"/>
      <c r="G59" s="49"/>
      <c r="H59" s="49"/>
      <c r="I59" s="49"/>
      <c r="J59" s="5"/>
    </row>
    <row r="60" spans="1:10" ht="14.25" customHeight="1" x14ac:dyDescent="0.25">
      <c r="A60" s="26"/>
      <c r="B60" s="49"/>
      <c r="C60" s="49"/>
      <c r="D60" s="49"/>
      <c r="E60" s="49"/>
      <c r="F60" s="49"/>
      <c r="G60" s="49"/>
      <c r="H60" s="49"/>
      <c r="I60" s="49"/>
    </row>
    <row r="61" spans="1:10" ht="13.8" x14ac:dyDescent="0.25">
      <c r="A61" s="26" t="s">
        <v>948</v>
      </c>
      <c r="B61" s="26" t="s">
        <v>408</v>
      </c>
    </row>
    <row r="62" spans="1:10" ht="12" customHeight="1" x14ac:dyDescent="0.3">
      <c r="A62" s="26"/>
      <c r="B62" s="41"/>
      <c r="C62" s="41"/>
      <c r="D62" s="41"/>
      <c r="E62" s="41"/>
      <c r="F62" s="41"/>
      <c r="G62" s="41"/>
      <c r="H62" s="41"/>
      <c r="I62" s="41"/>
      <c r="J62" s="41"/>
    </row>
    <row r="63" spans="1:10" ht="14.4" x14ac:dyDescent="0.3">
      <c r="A63" s="159" t="s">
        <v>459</v>
      </c>
    </row>
    <row r="64" spans="1:10" ht="13.8" x14ac:dyDescent="0.25">
      <c r="A64" s="159" t="s">
        <v>278</v>
      </c>
    </row>
    <row r="66" spans="1:7" ht="13.8" x14ac:dyDescent="0.25">
      <c r="A66" s="159" t="s">
        <v>620</v>
      </c>
    </row>
    <row r="67" spans="1:7" ht="13.8" x14ac:dyDescent="0.25">
      <c r="A67" s="159" t="s">
        <v>621</v>
      </c>
    </row>
    <row r="69" spans="1:7" ht="14.4" x14ac:dyDescent="0.3">
      <c r="A69" s="171" t="s">
        <v>577</v>
      </c>
    </row>
    <row r="70" spans="1:7" ht="13.8" x14ac:dyDescent="0.25">
      <c r="A70" s="159" t="s">
        <v>578</v>
      </c>
    </row>
    <row r="71" spans="1:7" ht="13.8" x14ac:dyDescent="0.25">
      <c r="A71" s="159" t="s">
        <v>579</v>
      </c>
    </row>
    <row r="74" spans="1:7" ht="13.8" x14ac:dyDescent="0.25">
      <c r="A74" s="1454" t="s">
        <v>2279</v>
      </c>
      <c r="B74" s="1454"/>
      <c r="C74" s="1454"/>
      <c r="D74" s="1454"/>
      <c r="E74" s="1454"/>
      <c r="F74" s="1454"/>
      <c r="G74" s="1454"/>
    </row>
    <row r="75" spans="1:7" ht="13.8" x14ac:dyDescent="0.25">
      <c r="A75" s="26"/>
    </row>
  </sheetData>
  <customSheetViews>
    <customSheetView guid="{9014CDA8-C3FC-41E6-A045-DAEFC55B82B1}" showPageBreaks="1" fitToPage="1" printArea="1" topLeftCell="A37">
      <selection activeCell="I61" sqref="I61"/>
      <pageMargins left="0.75" right="0.75" top="1" bottom="1" header="0.5" footer="0.5"/>
      <printOptions horizontalCentered="1"/>
      <pageSetup scale="63" firstPageNumber="33" orientation="portrait" verticalDpi="300" r:id="rId1"/>
      <headerFooter alignWithMargins="0">
        <oddFooter>&amp;C&amp;P</oddFooter>
      </headerFooter>
    </customSheetView>
    <customSheetView guid="{F67F5823-51D5-4D47-B100-5B47C1E6BCB9}" showPageBreaks="1" fitToPage="1" printArea="1">
      <selection activeCell="C59" sqref="C59"/>
      <pageMargins left="0.75" right="0.75" top="1" bottom="1" header="0.5" footer="0.5"/>
      <printOptions horizontalCentered="1"/>
      <pageSetup scale="61" firstPageNumber="33" orientation="portrait" verticalDpi="300" r:id="rId2"/>
      <headerFooter alignWithMargins="0">
        <oddFooter>&amp;C&amp;P</oddFooter>
      </headerFooter>
    </customSheetView>
  </customSheetViews>
  <mergeCells count="14">
    <mergeCell ref="A74:G74"/>
    <mergeCell ref="A43:I43"/>
    <mergeCell ref="A1:I1"/>
    <mergeCell ref="A3:I3"/>
    <mergeCell ref="A4:I4"/>
    <mergeCell ref="D8:E8"/>
    <mergeCell ref="F8:G8"/>
    <mergeCell ref="B8:C8"/>
    <mergeCell ref="H8:I8"/>
    <mergeCell ref="A5:I5"/>
    <mergeCell ref="A39:I39"/>
    <mergeCell ref="A41:I41"/>
    <mergeCell ref="A42:I42"/>
    <mergeCell ref="A35:F35"/>
  </mergeCells>
  <phoneticPr fontId="0" type="noConversion"/>
  <hyperlinks>
    <hyperlink ref="A35" r:id="rId3" display="Source: Statistics Canada. CANSIM Table 002-0007 - Value of farm capital, at July 1, annual (dollars)" xr:uid="{00000000-0004-0000-3900-000000000000}"/>
    <hyperlink ref="A74" r:id="rId4" display="Source: Statistics Canada. CANSIM Table 002-0008 - Farm debt outstanding, classified by lender, annual (dollars)" xr:uid="{00000000-0004-0000-3900-000001000000}"/>
    <hyperlink ref="A35:F35" r:id="rId5" display="Source: Statistics Canada. Table 32-10-0050-01 Value of farm capital at July 1" xr:uid="{00000000-0004-0000-3900-000002000000}"/>
    <hyperlink ref="A74:G74" r:id="rId6" display="Source: Statistics Canada. Table 32-10-0051-01 Farm Debt Outstanding, classified by lender" xr:uid="{00000000-0004-0000-3900-000003000000}"/>
  </hyperlinks>
  <printOptions horizontalCentered="1"/>
  <pageMargins left="0.74803149606299202" right="0.74803149606299202" top="0.98425196850393704" bottom="0.98425196850393704" header="0.511811023622047" footer="0.511811023622047"/>
  <pageSetup scale="65" firstPageNumber="27" orientation="portrait" useFirstPageNumber="1" r:id="rId7"/>
  <headerFooter alignWithMargins="0"/>
  <legacyDrawingHF r:id="rId8"/>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36">
    <tabColor indexed="14"/>
    <pageSetUpPr fitToPage="1"/>
  </sheetPr>
  <dimension ref="A1:H67"/>
  <sheetViews>
    <sheetView zoomScaleNormal="100" workbookViewId="0">
      <selection sqref="A1:G1"/>
    </sheetView>
  </sheetViews>
  <sheetFormatPr defaultRowHeight="13.2" x14ac:dyDescent="0.25"/>
  <cols>
    <col min="1" max="1" width="30" customWidth="1"/>
    <col min="2" max="2" width="15" customWidth="1"/>
    <col min="3" max="4" width="15.44140625" bestFit="1" customWidth="1"/>
    <col min="5" max="6" width="15.44140625" customWidth="1"/>
    <col min="7" max="7" width="15.5546875" customWidth="1"/>
    <col min="8" max="8" width="9.88671875" customWidth="1"/>
  </cols>
  <sheetData>
    <row r="1" spans="1:7" ht="17.399999999999999" x14ac:dyDescent="0.3">
      <c r="A1" s="1451" t="s">
        <v>1227</v>
      </c>
      <c r="B1" s="1451"/>
      <c r="C1" s="1451"/>
      <c r="D1" s="1451"/>
      <c r="E1" s="1451"/>
      <c r="F1" s="1451"/>
      <c r="G1" s="1451"/>
    </row>
    <row r="2" spans="1:7" ht="17.399999999999999" x14ac:dyDescent="0.3">
      <c r="A2" s="29"/>
      <c r="B2" s="30"/>
      <c r="C2" s="30"/>
      <c r="D2" s="30"/>
      <c r="E2" s="30"/>
      <c r="F2" s="30"/>
      <c r="G2" s="30"/>
    </row>
    <row r="3" spans="1:7" ht="17.399999999999999" x14ac:dyDescent="0.3">
      <c r="A3" s="1452" t="s">
        <v>1998</v>
      </c>
      <c r="B3" s="1452"/>
      <c r="C3" s="1452"/>
      <c r="D3" s="1452"/>
      <c r="E3" s="1452"/>
      <c r="F3" s="1452"/>
      <c r="G3" s="1452"/>
    </row>
    <row r="4" spans="1:7" ht="17.399999999999999" x14ac:dyDescent="0.3">
      <c r="A4" s="1452" t="s">
        <v>440</v>
      </c>
      <c r="B4" s="1452"/>
      <c r="C4" s="1452"/>
      <c r="D4" s="1452"/>
      <c r="E4" s="1452"/>
      <c r="F4" s="1452"/>
      <c r="G4" s="1452"/>
    </row>
    <row r="6" spans="1:7" ht="15.6" x14ac:dyDescent="0.3">
      <c r="F6" s="1459" t="s">
        <v>1392</v>
      </c>
      <c r="G6" s="1459"/>
    </row>
    <row r="7" spans="1:7" s="16" customFormat="1" ht="15.6" x14ac:dyDescent="0.3">
      <c r="B7" s="37">
        <v>2001</v>
      </c>
      <c r="C7" s="37">
        <v>2006</v>
      </c>
      <c r="D7" s="37">
        <v>2011</v>
      </c>
      <c r="E7" s="37">
        <v>2016</v>
      </c>
      <c r="F7" s="37" t="s">
        <v>1999</v>
      </c>
      <c r="G7" s="1036" t="s">
        <v>2000</v>
      </c>
    </row>
    <row r="8" spans="1:7" ht="4.5" customHeight="1" thickBot="1" x14ac:dyDescent="0.3">
      <c r="A8" s="24"/>
      <c r="B8" s="18"/>
      <c r="C8" s="18"/>
      <c r="D8" s="18"/>
      <c r="E8" s="18"/>
      <c r="F8" s="18"/>
      <c r="G8" s="18"/>
    </row>
    <row r="9" spans="1:7" ht="4.5" customHeight="1" x14ac:dyDescent="0.25">
      <c r="B9" s="14"/>
      <c r="F9" s="14"/>
    </row>
    <row r="10" spans="1:7" s="26" customFormat="1" ht="13.8" x14ac:dyDescent="0.25">
      <c r="A10" s="26" t="s">
        <v>1286</v>
      </c>
      <c r="B10" s="13">
        <v>1845</v>
      </c>
      <c r="C10" s="13">
        <v>1700</v>
      </c>
      <c r="D10" s="13">
        <v>1495</v>
      </c>
      <c r="E10" s="13">
        <v>1353</v>
      </c>
      <c r="F10" s="65">
        <v>-26.666666666666671</v>
      </c>
      <c r="G10" s="95">
        <v>-9.4983277591973234</v>
      </c>
    </row>
    <row r="11" spans="1:7" s="42" customFormat="1" ht="12.75" customHeight="1" x14ac:dyDescent="0.25">
      <c r="B11" s="148"/>
      <c r="C11" s="148"/>
      <c r="D11" s="148"/>
      <c r="E11" s="148"/>
      <c r="F11" s="65"/>
      <c r="G11" s="95"/>
    </row>
    <row r="12" spans="1:7" s="26" customFormat="1" ht="13.8" x14ac:dyDescent="0.25">
      <c r="A12" s="26" t="s">
        <v>334</v>
      </c>
      <c r="B12" s="13">
        <v>6070</v>
      </c>
      <c r="C12" s="13">
        <v>5295</v>
      </c>
      <c r="D12" s="13">
        <v>5150</v>
      </c>
      <c r="E12" s="13">
        <v>4390</v>
      </c>
      <c r="F12" s="65">
        <v>-27.67710049423394</v>
      </c>
      <c r="G12" s="95">
        <v>-14.757281553398061</v>
      </c>
    </row>
    <row r="13" spans="1:7" s="42" customFormat="1" ht="12.75" customHeight="1" x14ac:dyDescent="0.25">
      <c r="B13" s="148"/>
      <c r="C13" s="148"/>
      <c r="D13" s="148"/>
      <c r="E13" s="148"/>
      <c r="F13" s="65"/>
      <c r="G13" s="95"/>
    </row>
    <row r="14" spans="1:7" s="26" customFormat="1" ht="13.8" x14ac:dyDescent="0.25">
      <c r="A14" s="26" t="s">
        <v>207</v>
      </c>
      <c r="B14" s="13">
        <v>646137</v>
      </c>
      <c r="C14" s="13">
        <v>619885</v>
      </c>
      <c r="D14" s="13">
        <v>594324</v>
      </c>
      <c r="E14" s="13">
        <v>575490</v>
      </c>
      <c r="F14" s="65">
        <v>-10.933749344179333</v>
      </c>
      <c r="G14" s="95">
        <v>-3.1689785369596435</v>
      </c>
    </row>
    <row r="15" spans="1:7" s="42" customFormat="1" ht="11.4" x14ac:dyDescent="0.2">
      <c r="A15" s="42" t="s">
        <v>36</v>
      </c>
      <c r="B15" s="79">
        <v>477515</v>
      </c>
      <c r="C15" s="79">
        <v>485003</v>
      </c>
      <c r="D15" s="79">
        <v>460709</v>
      </c>
      <c r="E15" s="79">
        <v>430857</v>
      </c>
      <c r="F15" s="148">
        <v>-9.7710019580536702</v>
      </c>
      <c r="G15" s="194">
        <v>-6.4795782153159625</v>
      </c>
    </row>
    <row r="16" spans="1:7" s="42" customFormat="1" ht="11.4" x14ac:dyDescent="0.2">
      <c r="A16" s="42" t="s">
        <v>743</v>
      </c>
      <c r="B16" s="79">
        <v>168622</v>
      </c>
      <c r="C16" s="79">
        <v>134882</v>
      </c>
      <c r="D16" s="79">
        <v>133615</v>
      </c>
      <c r="E16" s="79">
        <v>144633</v>
      </c>
      <c r="F16" s="148">
        <v>-14.226494763435371</v>
      </c>
      <c r="G16" s="194">
        <v>8.2460801556711427</v>
      </c>
    </row>
    <row r="17" spans="1:7" s="42" customFormat="1" ht="12.75" customHeight="1" x14ac:dyDescent="0.25">
      <c r="B17" s="148"/>
      <c r="C17" s="148"/>
      <c r="D17" s="148"/>
      <c r="E17" s="148"/>
      <c r="F17" s="65"/>
      <c r="G17" s="95"/>
    </row>
    <row r="18" spans="1:7" s="42" customFormat="1" ht="11.4" x14ac:dyDescent="0.2">
      <c r="A18" s="42" t="s">
        <v>1072</v>
      </c>
      <c r="B18" s="79">
        <v>433641</v>
      </c>
      <c r="C18" s="79">
        <v>423281</v>
      </c>
      <c r="D18" s="79">
        <v>410712</v>
      </c>
      <c r="E18" s="79">
        <v>400322</v>
      </c>
      <c r="F18" s="148">
        <v>-7.6835446832748788</v>
      </c>
      <c r="G18" s="194">
        <v>-2.5297532090613362</v>
      </c>
    </row>
    <row r="19" spans="1:7" s="42" customFormat="1" ht="11.4" x14ac:dyDescent="0.2">
      <c r="A19" s="42" t="s">
        <v>1218</v>
      </c>
      <c r="B19" s="79">
        <v>520</v>
      </c>
      <c r="C19" s="79">
        <v>571</v>
      </c>
      <c r="D19" s="79">
        <v>195</v>
      </c>
      <c r="E19" s="79">
        <v>63</v>
      </c>
      <c r="F19" s="148">
        <v>-87.884615384615387</v>
      </c>
      <c r="G19" s="194">
        <v>-67.692307692307693</v>
      </c>
    </row>
    <row r="20" spans="1:7" s="42" customFormat="1" ht="11.4" x14ac:dyDescent="0.2">
      <c r="A20" s="42" t="s">
        <v>1219</v>
      </c>
      <c r="B20" s="79">
        <v>29192</v>
      </c>
      <c r="C20" s="79">
        <v>26803</v>
      </c>
      <c r="D20" s="79">
        <v>21007</v>
      </c>
      <c r="E20" s="79">
        <v>24435</v>
      </c>
      <c r="F20" s="148">
        <v>-16.295560427514388</v>
      </c>
      <c r="G20" s="194">
        <v>16.31837006712049</v>
      </c>
    </row>
    <row r="21" spans="1:7" s="42" customFormat="1" x14ac:dyDescent="0.2">
      <c r="A21" s="42" t="s">
        <v>316</v>
      </c>
      <c r="B21" s="79">
        <v>182784</v>
      </c>
      <c r="C21" s="79">
        <v>169230</v>
      </c>
      <c r="D21" s="79">
        <v>162410</v>
      </c>
      <c r="E21" s="79">
        <v>150670</v>
      </c>
      <c r="F21" s="148">
        <v>-17.569371498599441</v>
      </c>
      <c r="G21" s="194">
        <v>-7.2286189274059502</v>
      </c>
    </row>
    <row r="22" spans="1:7" s="42" customFormat="1" ht="12.75" customHeight="1" x14ac:dyDescent="0.25">
      <c r="B22" s="79"/>
      <c r="C22" s="79"/>
      <c r="D22" s="79"/>
      <c r="E22" s="79"/>
      <c r="F22" s="65"/>
      <c r="G22" s="95"/>
    </row>
    <row r="23" spans="1:7" s="26" customFormat="1" ht="13.8" x14ac:dyDescent="0.25">
      <c r="A23" s="1242" t="s">
        <v>2286</v>
      </c>
      <c r="B23" s="70">
        <v>1605122</v>
      </c>
      <c r="C23" s="70">
        <v>1718281</v>
      </c>
      <c r="D23" s="70">
        <v>1711148</v>
      </c>
      <c r="E23" s="70">
        <v>2225600</v>
      </c>
      <c r="F23" s="65">
        <v>38.656127073206889</v>
      </c>
      <c r="G23" s="95">
        <v>30.06472847468482</v>
      </c>
    </row>
    <row r="24" spans="1:7" s="42" customFormat="1" ht="12.75" customHeight="1" x14ac:dyDescent="0.25">
      <c r="B24" s="148"/>
      <c r="C24" s="148"/>
      <c r="D24" s="148"/>
      <c r="E24" s="148"/>
      <c r="F24" s="65"/>
      <c r="G24" s="95"/>
    </row>
    <row r="25" spans="1:7" s="42" customFormat="1" x14ac:dyDescent="0.2">
      <c r="A25" s="42" t="s">
        <v>1220</v>
      </c>
      <c r="B25" s="75">
        <v>1201110</v>
      </c>
      <c r="C25" s="75">
        <v>1311051</v>
      </c>
      <c r="D25" s="75">
        <v>1310665</v>
      </c>
      <c r="E25" s="75">
        <v>1757776</v>
      </c>
      <c r="F25" s="148">
        <v>46.345963317264861</v>
      </c>
      <c r="G25" s="194">
        <v>34.113293633384579</v>
      </c>
    </row>
    <row r="26" spans="1:7" s="42" customFormat="1" ht="11.4" x14ac:dyDescent="0.2">
      <c r="A26" s="42" t="s">
        <v>23</v>
      </c>
      <c r="B26" s="75">
        <v>303056</v>
      </c>
      <c r="C26" s="75">
        <v>324085</v>
      </c>
      <c r="D26" s="75">
        <v>337923</v>
      </c>
      <c r="E26" s="75">
        <v>384069</v>
      </c>
      <c r="F26" s="148">
        <v>26.732023124439053</v>
      </c>
      <c r="G26" s="194">
        <v>13.655773652577663</v>
      </c>
    </row>
    <row r="27" spans="1:7" s="42" customFormat="1" ht="11.4" x14ac:dyDescent="0.2">
      <c r="A27" s="42" t="s">
        <v>506</v>
      </c>
      <c r="B27" s="75">
        <v>100956</v>
      </c>
      <c r="C27" s="75">
        <v>83145</v>
      </c>
      <c r="D27" s="75">
        <v>62560</v>
      </c>
      <c r="E27" s="75">
        <v>83755</v>
      </c>
      <c r="F27" s="148">
        <v>-17.03811561472325</v>
      </c>
      <c r="G27" s="194">
        <v>33.879475703324815</v>
      </c>
    </row>
    <row r="28" spans="1:7" ht="12.75" customHeight="1" x14ac:dyDescent="0.25">
      <c r="B28" s="131"/>
      <c r="C28" s="131"/>
      <c r="D28" s="131"/>
      <c r="E28" s="131"/>
      <c r="G28" s="131"/>
    </row>
    <row r="30" spans="1:7" ht="14.4" x14ac:dyDescent="0.3">
      <c r="A30" s="159" t="s">
        <v>433</v>
      </c>
    </row>
    <row r="31" spans="1:7" ht="13.8" x14ac:dyDescent="0.25">
      <c r="A31" s="159" t="s">
        <v>523</v>
      </c>
    </row>
    <row r="34" spans="1:8" ht="13.8" x14ac:dyDescent="0.25">
      <c r="A34" s="1038" t="s">
        <v>2001</v>
      </c>
    </row>
    <row r="35" spans="1:8" s="159" customFormat="1" ht="13.8" x14ac:dyDescent="0.25">
      <c r="A35" s="26" t="s">
        <v>1478</v>
      </c>
    </row>
    <row r="36" spans="1:8" ht="13.8" x14ac:dyDescent="0.25">
      <c r="A36" s="1192" t="s">
        <v>2198</v>
      </c>
    </row>
    <row r="39" spans="1:8" ht="17.399999999999999" x14ac:dyDescent="0.3">
      <c r="A39" s="1451" t="s">
        <v>200</v>
      </c>
      <c r="B39" s="1451"/>
      <c r="C39" s="1451"/>
      <c r="D39" s="1451"/>
      <c r="E39" s="1451"/>
      <c r="F39" s="1451"/>
      <c r="G39" s="1451"/>
    </row>
    <row r="40" spans="1:8" ht="17.399999999999999" x14ac:dyDescent="0.3">
      <c r="A40" s="27"/>
    </row>
    <row r="41" spans="1:8" ht="17.399999999999999" x14ac:dyDescent="0.3">
      <c r="A41" s="1452" t="s">
        <v>2002</v>
      </c>
      <c r="B41" s="1452"/>
      <c r="C41" s="1452"/>
      <c r="D41" s="1452"/>
      <c r="E41" s="1452"/>
      <c r="F41" s="1452"/>
      <c r="G41" s="1452"/>
    </row>
    <row r="42" spans="1:8" ht="17.399999999999999" x14ac:dyDescent="0.3">
      <c r="A42" s="1452" t="s">
        <v>1412</v>
      </c>
      <c r="B42" s="1452"/>
      <c r="C42" s="1452"/>
      <c r="D42" s="1452"/>
      <c r="E42" s="1452"/>
      <c r="F42" s="1452"/>
      <c r="G42" s="1452"/>
    </row>
    <row r="43" spans="1:8" ht="12.75" customHeight="1" x14ac:dyDescent="0.3">
      <c r="A43" s="15"/>
      <c r="B43" s="15"/>
      <c r="C43" s="15"/>
      <c r="D43" s="15"/>
      <c r="E43" s="15"/>
      <c r="F43" s="15"/>
    </row>
    <row r="44" spans="1:8" ht="15.6" x14ac:dyDescent="0.3">
      <c r="A44" s="37"/>
      <c r="C44" s="37" t="s">
        <v>1264</v>
      </c>
      <c r="D44" s="37" t="s">
        <v>1217</v>
      </c>
      <c r="E44" s="37" t="s">
        <v>744</v>
      </c>
      <c r="G44" s="37" t="s">
        <v>1301</v>
      </c>
      <c r="H44" s="1"/>
    </row>
    <row r="45" spans="1:8" ht="4.5" customHeight="1" thickBot="1" x14ac:dyDescent="0.3">
      <c r="A45" s="24"/>
      <c r="B45" s="24"/>
      <c r="C45" s="24"/>
      <c r="D45" s="24"/>
      <c r="E45" s="24"/>
      <c r="F45" s="24"/>
      <c r="G45" s="24"/>
    </row>
    <row r="46" spans="1:8" ht="3.75" customHeight="1" x14ac:dyDescent="0.25"/>
    <row r="47" spans="1:8" ht="13.8" x14ac:dyDescent="0.25">
      <c r="A47" s="26" t="s">
        <v>482</v>
      </c>
      <c r="C47" s="13">
        <v>240</v>
      </c>
      <c r="D47" s="13">
        <v>679</v>
      </c>
      <c r="E47" s="13">
        <v>434</v>
      </c>
      <c r="G47" s="13">
        <v>1353</v>
      </c>
    </row>
    <row r="48" spans="1:8" ht="13.8" x14ac:dyDescent="0.25">
      <c r="A48" s="26" t="s">
        <v>1416</v>
      </c>
      <c r="C48" s="13">
        <v>107529</v>
      </c>
      <c r="D48" s="13">
        <v>229261</v>
      </c>
      <c r="E48" s="13">
        <v>238700</v>
      </c>
      <c r="G48" s="13">
        <v>575490</v>
      </c>
    </row>
    <row r="49" spans="1:7" ht="13.8" x14ac:dyDescent="0.25">
      <c r="A49" s="26" t="s">
        <v>1417</v>
      </c>
      <c r="C49" s="65">
        <v>448.03750000000002</v>
      </c>
      <c r="D49" s="65">
        <v>337.64506627393223</v>
      </c>
      <c r="E49" s="65">
        <v>550</v>
      </c>
      <c r="G49" s="65">
        <v>425.34368070953434</v>
      </c>
    </row>
    <row r="50" spans="1:7" ht="13.8" x14ac:dyDescent="0.25">
      <c r="A50" s="26"/>
      <c r="C50" s="65"/>
      <c r="D50" s="65"/>
      <c r="E50" s="65"/>
      <c r="G50" s="65"/>
    </row>
    <row r="51" spans="1:7" s="81" customFormat="1" ht="15" x14ac:dyDescent="0.25">
      <c r="A51" s="271" t="s">
        <v>1418</v>
      </c>
      <c r="C51" s="13"/>
      <c r="D51" s="13"/>
      <c r="E51" s="13"/>
      <c r="G51" s="13"/>
    </row>
    <row r="52" spans="1:7" ht="6.75" customHeight="1" x14ac:dyDescent="0.25">
      <c r="A52" s="26"/>
      <c r="C52" s="13"/>
      <c r="D52" s="13"/>
      <c r="E52" s="13"/>
      <c r="G52" s="13"/>
    </row>
    <row r="53" spans="1:7" ht="13.8" x14ac:dyDescent="0.25">
      <c r="A53" s="26" t="s">
        <v>1419</v>
      </c>
      <c r="C53" s="13">
        <v>143</v>
      </c>
      <c r="D53" s="13">
        <v>395</v>
      </c>
      <c r="E53" s="13">
        <v>214</v>
      </c>
      <c r="G53" s="13">
        <v>752</v>
      </c>
    </row>
    <row r="54" spans="1:7" ht="6.75" customHeight="1" x14ac:dyDescent="0.25">
      <c r="A54" s="26"/>
      <c r="C54" s="13"/>
      <c r="D54" s="13"/>
      <c r="E54" s="13"/>
      <c r="G54" s="13"/>
    </row>
    <row r="55" spans="1:7" ht="13.8" x14ac:dyDescent="0.25">
      <c r="A55" s="26" t="s">
        <v>1420</v>
      </c>
      <c r="C55" s="13">
        <v>54</v>
      </c>
      <c r="D55" s="13">
        <v>129</v>
      </c>
      <c r="E55" s="13">
        <v>60</v>
      </c>
      <c r="G55" s="13">
        <v>243</v>
      </c>
    </row>
    <row r="56" spans="1:7" x14ac:dyDescent="0.25">
      <c r="A56" s="42" t="s">
        <v>338</v>
      </c>
      <c r="C56" s="79">
        <v>17</v>
      </c>
      <c r="D56" s="79">
        <v>31</v>
      </c>
      <c r="E56" s="79">
        <v>15</v>
      </c>
      <c r="G56" s="79">
        <v>63</v>
      </c>
    </row>
    <row r="57" spans="1:7" x14ac:dyDescent="0.25">
      <c r="A57" s="42" t="s">
        <v>339</v>
      </c>
      <c r="C57" s="79">
        <v>37</v>
      </c>
      <c r="D57" s="79">
        <v>98</v>
      </c>
      <c r="E57" s="79">
        <v>45</v>
      </c>
      <c r="G57" s="79">
        <v>180</v>
      </c>
    </row>
    <row r="58" spans="1:7" ht="6.75" customHeight="1" x14ac:dyDescent="0.25">
      <c r="A58" s="42"/>
      <c r="C58" s="79"/>
      <c r="D58" s="79"/>
      <c r="E58" s="79"/>
      <c r="G58" s="79"/>
    </row>
    <row r="59" spans="1:7" ht="13.8" x14ac:dyDescent="0.25">
      <c r="A59" s="26" t="s">
        <v>830</v>
      </c>
      <c r="C59" s="13">
        <v>43</v>
      </c>
      <c r="D59" s="13">
        <v>155</v>
      </c>
      <c r="E59" s="13">
        <v>160</v>
      </c>
      <c r="G59" s="13">
        <v>358</v>
      </c>
    </row>
    <row r="60" spans="1:7" x14ac:dyDescent="0.25">
      <c r="A60" s="42" t="s">
        <v>1299</v>
      </c>
      <c r="C60" s="79">
        <v>40</v>
      </c>
      <c r="D60" s="79">
        <v>140</v>
      </c>
      <c r="E60" s="79">
        <v>148</v>
      </c>
      <c r="G60" s="79">
        <v>328</v>
      </c>
    </row>
    <row r="61" spans="1:7" x14ac:dyDescent="0.25">
      <c r="A61" s="42" t="s">
        <v>1300</v>
      </c>
      <c r="C61" s="79">
        <v>2</v>
      </c>
      <c r="D61" s="79">
        <v>11</v>
      </c>
      <c r="E61" s="79">
        <v>8</v>
      </c>
      <c r="G61" s="79">
        <v>21</v>
      </c>
    </row>
    <row r="62" spans="1:7" ht="13.8" x14ac:dyDescent="0.25">
      <c r="A62" s="42" t="s">
        <v>624</v>
      </c>
      <c r="C62" s="79">
        <v>1</v>
      </c>
      <c r="D62" s="79">
        <v>4</v>
      </c>
      <c r="E62" s="79">
        <v>4</v>
      </c>
      <c r="G62" s="79">
        <v>9</v>
      </c>
    </row>
    <row r="63" spans="1:7" x14ac:dyDescent="0.25">
      <c r="A63" s="42"/>
      <c r="C63" s="79"/>
      <c r="D63" s="79"/>
      <c r="E63" s="79"/>
      <c r="F63" s="79"/>
    </row>
    <row r="65" spans="1:6" ht="13.8" x14ac:dyDescent="0.25">
      <c r="A65" s="26" t="s">
        <v>524</v>
      </c>
    </row>
    <row r="66" spans="1:6" x14ac:dyDescent="0.25">
      <c r="D66" t="s">
        <v>1164</v>
      </c>
    </row>
    <row r="67" spans="1:6" ht="13.8" x14ac:dyDescent="0.25">
      <c r="A67" s="1526" t="s">
        <v>2199</v>
      </c>
      <c r="B67" s="1526"/>
      <c r="C67" s="1526"/>
      <c r="D67" s="1526"/>
      <c r="E67" s="1526"/>
      <c r="F67" s="1526"/>
    </row>
  </sheetData>
  <customSheetViews>
    <customSheetView guid="{9014CDA8-C3FC-41E6-A045-DAEFC55B82B1}" showPageBreaks="1" fitToPage="1" printArea="1" topLeftCell="A37">
      <selection activeCell="D19" sqref="D19"/>
      <pageMargins left="0.75" right="0.75" top="1" bottom="1" header="0.5" footer="0.5"/>
      <printOptions horizontalCentered="1"/>
      <pageSetup scale="75"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A39" sqref="A39:G39"/>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8">
    <mergeCell ref="A67:F67"/>
    <mergeCell ref="A39:G39"/>
    <mergeCell ref="A41:G41"/>
    <mergeCell ref="A42:G42"/>
    <mergeCell ref="A1:G1"/>
    <mergeCell ref="A3:G3"/>
    <mergeCell ref="A4:G4"/>
    <mergeCell ref="F6:G6"/>
  </mergeCells>
  <phoneticPr fontId="0" type="noConversion"/>
  <hyperlinks>
    <hyperlink ref="A36" r:id="rId3" xr:uid="{00000000-0004-0000-3A00-000000000000}"/>
    <hyperlink ref="A67" r:id="rId4" xr:uid="{00000000-0004-0000-3A00-000001000000}"/>
  </hyperlinks>
  <printOptions horizontalCentered="1"/>
  <pageMargins left="0.74803149606299202" right="0.74803149606299202" top="0.98425196850393704" bottom="0.98425196850393704" header="0.511811023622047" footer="0.511811023622047"/>
  <pageSetup scale="74" firstPageNumber="27" orientation="portrait" useFirstPageNumber="1" r:id="rId5"/>
  <headerFooter alignWithMargins="0"/>
  <legacyDrawingHF r:id="rId6"/>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37">
    <tabColor indexed="14"/>
    <pageSetUpPr fitToPage="1"/>
  </sheetPr>
  <dimension ref="A1:I57"/>
  <sheetViews>
    <sheetView zoomScaleNormal="100" workbookViewId="0">
      <selection sqref="A1:I1"/>
    </sheetView>
  </sheetViews>
  <sheetFormatPr defaultRowHeight="13.2" x14ac:dyDescent="0.25"/>
  <cols>
    <col min="1" max="1" width="35.109375" customWidth="1"/>
    <col min="2" max="2" width="12.6640625" customWidth="1"/>
    <col min="3" max="3" width="8" bestFit="1" customWidth="1"/>
    <col min="4" max="4" width="12.6640625" customWidth="1"/>
    <col min="5" max="5" width="8.33203125" customWidth="1"/>
    <col min="6" max="6" width="12.6640625" customWidth="1"/>
    <col min="7" max="7" width="6.5546875" customWidth="1"/>
    <col min="8" max="8" width="12.6640625" customWidth="1"/>
    <col min="9" max="9" width="8" bestFit="1" customWidth="1"/>
  </cols>
  <sheetData>
    <row r="1" spans="1:9" ht="17.399999999999999" x14ac:dyDescent="0.3">
      <c r="A1" s="1451" t="s">
        <v>893</v>
      </c>
      <c r="B1" s="1451"/>
      <c r="C1" s="1451"/>
      <c r="D1" s="1451"/>
      <c r="E1" s="1451"/>
      <c r="F1" s="1451"/>
      <c r="G1" s="1451"/>
      <c r="H1" s="1451"/>
      <c r="I1" s="1451"/>
    </row>
    <row r="2" spans="1:9" ht="18" customHeight="1" x14ac:dyDescent="0.3">
      <c r="A2" s="28"/>
    </row>
    <row r="3" spans="1:9" s="55" customFormat="1" ht="17.399999999999999" x14ac:dyDescent="0.3">
      <c r="A3" s="1452" t="s">
        <v>477</v>
      </c>
      <c r="B3" s="1452"/>
      <c r="C3" s="1452"/>
      <c r="D3" s="1452"/>
      <c r="E3" s="1452"/>
      <c r="F3" s="1452"/>
      <c r="G3" s="1452"/>
      <c r="H3" s="1452"/>
      <c r="I3" s="1452"/>
    </row>
    <row r="4" spans="1:9" s="55" customFormat="1" ht="17.399999999999999" x14ac:dyDescent="0.3">
      <c r="A4" s="1452" t="s">
        <v>2003</v>
      </c>
      <c r="B4" s="1452"/>
      <c r="C4" s="1452"/>
      <c r="D4" s="1452"/>
      <c r="E4" s="1452"/>
      <c r="F4" s="1452"/>
      <c r="G4" s="1452"/>
      <c r="H4" s="1452"/>
      <c r="I4" s="1452"/>
    </row>
    <row r="7" spans="1:9" s="16" customFormat="1" ht="15.6" x14ac:dyDescent="0.3">
      <c r="B7" s="1459">
        <v>2001</v>
      </c>
      <c r="C7" s="1459"/>
      <c r="D7" s="1459">
        <v>2006</v>
      </c>
      <c r="E7" s="1459"/>
      <c r="F7" s="1459">
        <v>2011</v>
      </c>
      <c r="G7" s="1459"/>
      <c r="H7" s="1459">
        <v>2016</v>
      </c>
      <c r="I7" s="1459"/>
    </row>
    <row r="8" spans="1:9" s="16" customFormat="1" ht="4.5" customHeight="1" thickBot="1" x14ac:dyDescent="0.35">
      <c r="B8" s="22"/>
      <c r="C8" s="22"/>
      <c r="D8" s="22"/>
      <c r="E8" s="22"/>
      <c r="F8" s="22"/>
      <c r="G8" s="22"/>
      <c r="H8" s="22"/>
      <c r="I8" s="22"/>
    </row>
    <row r="9" spans="1:9" s="16" customFormat="1" ht="4.5" customHeight="1" x14ac:dyDescent="0.3"/>
    <row r="10" spans="1:9" s="16" customFormat="1" ht="15.6" x14ac:dyDescent="0.3">
      <c r="A10" s="11" t="s">
        <v>478</v>
      </c>
      <c r="B10" s="16" t="s">
        <v>21</v>
      </c>
      <c r="D10" s="16" t="s">
        <v>21</v>
      </c>
      <c r="F10" s="16" t="s">
        <v>21</v>
      </c>
      <c r="H10" s="16" t="s">
        <v>21</v>
      </c>
    </row>
    <row r="11" spans="1:9" s="16" customFormat="1" ht="15.6" x14ac:dyDescent="0.3">
      <c r="A11" s="11" t="s">
        <v>1119</v>
      </c>
      <c r="B11" s="16" t="s">
        <v>479</v>
      </c>
      <c r="C11" s="16" t="s">
        <v>480</v>
      </c>
      <c r="D11" s="16" t="s">
        <v>479</v>
      </c>
      <c r="E11" s="16" t="s">
        <v>480</v>
      </c>
      <c r="F11" s="16" t="s">
        <v>479</v>
      </c>
      <c r="G11" s="16" t="s">
        <v>480</v>
      </c>
      <c r="H11" s="16" t="s">
        <v>479</v>
      </c>
      <c r="I11" s="16" t="s">
        <v>480</v>
      </c>
    </row>
    <row r="12" spans="1:9" ht="5.25" customHeight="1" thickBot="1" x14ac:dyDescent="0.3">
      <c r="A12" s="24"/>
      <c r="B12" s="87"/>
      <c r="C12" s="87"/>
      <c r="D12" s="87"/>
      <c r="E12" s="87"/>
      <c r="F12" s="87"/>
      <c r="G12" s="87"/>
      <c r="H12" s="87"/>
      <c r="I12" s="87"/>
    </row>
    <row r="13" spans="1:9" ht="4.5" customHeight="1" x14ac:dyDescent="0.25">
      <c r="B13" s="1"/>
      <c r="C13" s="1"/>
      <c r="D13" s="1"/>
      <c r="E13" s="1"/>
      <c r="F13" s="1"/>
      <c r="G13" s="1"/>
      <c r="H13" s="1"/>
      <c r="I13" s="1"/>
    </row>
    <row r="14" spans="1:9" s="20" customFormat="1" ht="13.8" x14ac:dyDescent="0.25">
      <c r="A14" s="54" t="s">
        <v>531</v>
      </c>
      <c r="B14" s="1037">
        <v>433</v>
      </c>
      <c r="C14" s="133">
        <v>23.468834688346885</v>
      </c>
      <c r="D14" s="1037">
        <v>425</v>
      </c>
      <c r="E14" s="133">
        <v>25</v>
      </c>
      <c r="F14" s="1037">
        <v>406</v>
      </c>
      <c r="G14" s="133">
        <v>27.157190635451506</v>
      </c>
      <c r="H14" s="20">
        <v>429</v>
      </c>
      <c r="I14" s="133">
        <v>31.707317073170731</v>
      </c>
    </row>
    <row r="15" spans="1:9" s="20" customFormat="1" ht="13.8" x14ac:dyDescent="0.25">
      <c r="A15" s="54" t="s">
        <v>481</v>
      </c>
      <c r="B15" s="1037">
        <v>312</v>
      </c>
      <c r="C15" s="133">
        <v>16.910569105691057</v>
      </c>
      <c r="D15" s="1037">
        <v>212</v>
      </c>
      <c r="E15" s="133">
        <v>12.470588235294118</v>
      </c>
      <c r="F15" s="1037">
        <v>196</v>
      </c>
      <c r="G15" s="133">
        <v>13.110367892976587</v>
      </c>
      <c r="H15" s="20">
        <v>165</v>
      </c>
      <c r="I15" s="133">
        <v>12.195121951219512</v>
      </c>
    </row>
    <row r="16" spans="1:9" s="20" customFormat="1" ht="13.8" x14ac:dyDescent="0.25">
      <c r="A16" s="54" t="s">
        <v>532</v>
      </c>
      <c r="B16" s="1037">
        <v>234</v>
      </c>
      <c r="C16" s="133">
        <v>12.682926829268293</v>
      </c>
      <c r="D16" s="1037">
        <v>217</v>
      </c>
      <c r="E16" s="133">
        <v>12.764705882352942</v>
      </c>
      <c r="F16" s="1037">
        <v>140</v>
      </c>
      <c r="G16" s="133">
        <v>9.3645484949832767</v>
      </c>
      <c r="H16" s="20">
        <v>149</v>
      </c>
      <c r="I16" s="133">
        <v>11.012564671101256</v>
      </c>
    </row>
    <row r="17" spans="1:9" s="20" customFormat="1" ht="13.8" x14ac:dyDescent="0.25">
      <c r="A17" s="54" t="s">
        <v>533</v>
      </c>
      <c r="B17" s="1037">
        <v>196</v>
      </c>
      <c r="C17" s="133">
        <v>10.623306233062332</v>
      </c>
      <c r="D17" s="1037">
        <v>145</v>
      </c>
      <c r="E17" s="133">
        <v>8.5294117647058822</v>
      </c>
      <c r="F17" s="1037">
        <v>144</v>
      </c>
      <c r="G17" s="133">
        <v>9.6321070234113702</v>
      </c>
      <c r="H17" s="20">
        <v>194</v>
      </c>
      <c r="I17" s="133">
        <v>14.33850702143385</v>
      </c>
    </row>
    <row r="18" spans="1:9" s="20" customFormat="1" ht="13.8" x14ac:dyDescent="0.25">
      <c r="A18" s="54" t="s">
        <v>534</v>
      </c>
      <c r="B18" s="1037">
        <v>315</v>
      </c>
      <c r="C18" s="133">
        <v>17.073170731707318</v>
      </c>
      <c r="D18" s="1037">
        <v>299</v>
      </c>
      <c r="E18" s="133">
        <v>17.588235294117645</v>
      </c>
      <c r="F18" s="1037">
        <v>267</v>
      </c>
      <c r="G18" s="133">
        <v>17.859531772575252</v>
      </c>
      <c r="H18" s="20">
        <v>230</v>
      </c>
      <c r="I18" s="133">
        <v>16.999260901699927</v>
      </c>
    </row>
    <row r="19" spans="1:9" s="20" customFormat="1" ht="13.8" x14ac:dyDescent="0.25">
      <c r="A19" s="54" t="s">
        <v>1328</v>
      </c>
      <c r="B19" s="1037">
        <v>355</v>
      </c>
      <c r="C19" s="133">
        <v>19.241192411924118</v>
      </c>
      <c r="D19" s="1037">
        <v>402</v>
      </c>
      <c r="E19" s="133">
        <v>23.647058823529413</v>
      </c>
      <c r="F19" s="1037">
        <v>342</v>
      </c>
      <c r="G19" s="133">
        <v>22.876254180602007</v>
      </c>
      <c r="H19" s="20">
        <v>186</v>
      </c>
      <c r="I19" s="133">
        <v>13.747228381374724</v>
      </c>
    </row>
    <row r="20" spans="1:9" ht="3.75" customHeight="1" x14ac:dyDescent="0.25">
      <c r="B20" s="1"/>
      <c r="C20" s="40"/>
      <c r="D20" s="1"/>
      <c r="E20" s="40"/>
      <c r="F20" s="1"/>
      <c r="G20" s="101"/>
      <c r="H20" s="1"/>
      <c r="I20" s="101"/>
    </row>
    <row r="21" spans="1:9" s="34" customFormat="1" ht="13.8" x14ac:dyDescent="0.25">
      <c r="A21" s="53" t="s">
        <v>482</v>
      </c>
      <c r="B21" s="88">
        <v>1845</v>
      </c>
      <c r="C21" s="205">
        <v>100</v>
      </c>
      <c r="D21" s="88">
        <v>1700</v>
      </c>
      <c r="E21" s="205">
        <v>100</v>
      </c>
      <c r="F21" s="88">
        <v>1495</v>
      </c>
      <c r="G21" s="205">
        <v>100</v>
      </c>
      <c r="H21" s="88">
        <v>1353</v>
      </c>
      <c r="I21" s="205">
        <v>100.00000000000001</v>
      </c>
    </row>
    <row r="24" spans="1:9" ht="17.399999999999999" x14ac:dyDescent="0.3">
      <c r="A24" s="1451" t="s">
        <v>74</v>
      </c>
      <c r="B24" s="1451"/>
      <c r="C24" s="1451"/>
      <c r="D24" s="1451"/>
      <c r="E24" s="1451"/>
      <c r="F24" s="1451"/>
      <c r="G24" s="1451"/>
      <c r="H24" s="1451"/>
      <c r="I24" s="1451"/>
    </row>
    <row r="25" spans="1:9" ht="18" customHeight="1" x14ac:dyDescent="0.3">
      <c r="A25" s="28"/>
    </row>
    <row r="26" spans="1:9" ht="17.399999999999999" x14ac:dyDescent="0.3">
      <c r="A26" s="1452" t="s">
        <v>625</v>
      </c>
      <c r="B26" s="1452"/>
      <c r="C26" s="1452"/>
      <c r="D26" s="1452"/>
      <c r="E26" s="1452"/>
      <c r="F26" s="1452"/>
      <c r="G26" s="1452"/>
      <c r="H26" s="1452"/>
      <c r="I26" s="1452"/>
    </row>
    <row r="27" spans="1:9" ht="17.399999999999999" x14ac:dyDescent="0.3">
      <c r="A27" s="1452" t="s">
        <v>2004</v>
      </c>
      <c r="B27" s="1452"/>
      <c r="C27" s="1452"/>
      <c r="D27" s="1452"/>
      <c r="E27" s="1452"/>
      <c r="F27" s="1452"/>
      <c r="G27" s="1452"/>
      <c r="H27" s="1452"/>
      <c r="I27" s="1452"/>
    </row>
    <row r="30" spans="1:9" ht="15.6" x14ac:dyDescent="0.3">
      <c r="A30" s="16"/>
      <c r="B30" s="1460">
        <v>2001</v>
      </c>
      <c r="C30" s="1525"/>
      <c r="D30" s="1524">
        <v>2006</v>
      </c>
      <c r="E30" s="1525"/>
      <c r="F30" s="1524">
        <v>2011</v>
      </c>
      <c r="G30" s="1525"/>
      <c r="H30" s="1459">
        <v>2016</v>
      </c>
      <c r="I30" s="1459"/>
    </row>
    <row r="31" spans="1:9" ht="4.5" customHeight="1" thickBot="1" x14ac:dyDescent="0.35">
      <c r="A31" s="16"/>
      <c r="B31" s="22"/>
      <c r="C31" s="470"/>
      <c r="D31" s="22"/>
      <c r="E31" s="470"/>
      <c r="F31" s="555"/>
      <c r="G31" s="470"/>
      <c r="H31" s="22"/>
      <c r="I31" s="22"/>
    </row>
    <row r="32" spans="1:9" ht="4.5" customHeight="1" x14ac:dyDescent="0.3">
      <c r="A32" s="16"/>
      <c r="B32" s="23"/>
      <c r="C32" s="469"/>
      <c r="D32" s="23"/>
      <c r="E32" s="469"/>
      <c r="F32" s="549"/>
      <c r="G32" s="469"/>
      <c r="H32" s="16"/>
      <c r="I32" s="16"/>
    </row>
    <row r="33" spans="1:9" ht="15.6" x14ac:dyDescent="0.3">
      <c r="B33" s="23" t="s">
        <v>21</v>
      </c>
      <c r="C33" s="471"/>
      <c r="D33" s="23" t="s">
        <v>21</v>
      </c>
      <c r="E33" s="471"/>
      <c r="F33" s="549" t="s">
        <v>21</v>
      </c>
      <c r="G33" s="469"/>
      <c r="H33" s="16" t="s">
        <v>21</v>
      </c>
    </row>
    <row r="34" spans="1:9" ht="15.6" x14ac:dyDescent="0.3">
      <c r="A34" s="16" t="s">
        <v>1120</v>
      </c>
      <c r="B34" s="1035" t="s">
        <v>479</v>
      </c>
      <c r="C34" s="469" t="s">
        <v>480</v>
      </c>
      <c r="D34" s="1035" t="s">
        <v>479</v>
      </c>
      <c r="E34" s="469" t="s">
        <v>480</v>
      </c>
      <c r="F34" s="549" t="s">
        <v>479</v>
      </c>
      <c r="G34" s="469" t="s">
        <v>480</v>
      </c>
      <c r="H34" s="16" t="s">
        <v>479</v>
      </c>
      <c r="I34" s="16" t="s">
        <v>480</v>
      </c>
    </row>
    <row r="35" spans="1:9" ht="4.5" customHeight="1" thickBot="1" x14ac:dyDescent="0.3">
      <c r="A35" s="24"/>
      <c r="B35" s="87"/>
      <c r="C35" s="472"/>
      <c r="D35" s="87"/>
      <c r="E35" s="472"/>
      <c r="F35" s="556"/>
      <c r="G35" s="557"/>
      <c r="H35" s="87"/>
      <c r="I35" s="24"/>
    </row>
    <row r="36" spans="1:9" ht="4.5" customHeight="1" x14ac:dyDescent="0.25">
      <c r="A36" s="2"/>
      <c r="B36" s="35"/>
      <c r="C36" s="473"/>
      <c r="D36" s="35"/>
      <c r="E36" s="473"/>
      <c r="F36" s="558"/>
      <c r="G36" s="473"/>
      <c r="I36" s="1"/>
    </row>
    <row r="37" spans="1:9" ht="13.8" x14ac:dyDescent="0.25">
      <c r="A37" s="54" t="s">
        <v>626</v>
      </c>
      <c r="B37" s="708">
        <v>766</v>
      </c>
      <c r="C37" s="474">
        <v>41.517615176151764</v>
      </c>
      <c r="D37" s="1037">
        <v>602</v>
      </c>
      <c r="E37" s="474">
        <v>35.411764705882355</v>
      </c>
      <c r="F37" s="1037">
        <v>431</v>
      </c>
      <c r="G37" s="474">
        <v>28.829431438127092</v>
      </c>
      <c r="H37" s="20">
        <v>415</v>
      </c>
      <c r="I37" s="133">
        <v>30.672579453067257</v>
      </c>
    </row>
    <row r="38" spans="1:9" ht="13.8" x14ac:dyDescent="0.25">
      <c r="A38" s="54" t="s">
        <v>627</v>
      </c>
      <c r="B38" s="708">
        <v>95</v>
      </c>
      <c r="C38" s="474">
        <v>5.1490514905149052</v>
      </c>
      <c r="D38" s="1037">
        <v>71</v>
      </c>
      <c r="E38" s="474">
        <v>4.1764705882352944</v>
      </c>
      <c r="F38" s="1037">
        <v>21</v>
      </c>
      <c r="G38" s="474">
        <v>1.4046822742474918</v>
      </c>
      <c r="H38" s="20">
        <v>13</v>
      </c>
      <c r="I38" s="133">
        <v>0.96082779009608288</v>
      </c>
    </row>
    <row r="39" spans="1:9" ht="13.8" x14ac:dyDescent="0.25">
      <c r="A39" s="54" t="s">
        <v>12</v>
      </c>
      <c r="B39" s="708">
        <v>25</v>
      </c>
      <c r="C39" s="474">
        <v>1.3550135501355014</v>
      </c>
      <c r="D39" s="1037">
        <v>29</v>
      </c>
      <c r="E39" s="474">
        <v>1.7058823529411766</v>
      </c>
      <c r="F39" s="1037">
        <v>19</v>
      </c>
      <c r="G39" s="474">
        <v>1.2709030100334449</v>
      </c>
      <c r="H39" s="20">
        <v>22</v>
      </c>
      <c r="I39" s="133">
        <v>1.6260162601626018</v>
      </c>
    </row>
    <row r="40" spans="1:9" ht="13.8" x14ac:dyDescent="0.25">
      <c r="A40" s="54" t="s">
        <v>807</v>
      </c>
      <c r="B40" s="708">
        <v>18</v>
      </c>
      <c r="C40" s="474">
        <v>0.97560975609756095</v>
      </c>
      <c r="D40" s="1037">
        <v>17</v>
      </c>
      <c r="E40" s="474">
        <v>1</v>
      </c>
      <c r="F40" s="1037">
        <v>24</v>
      </c>
      <c r="G40" s="474">
        <v>1.6053511705685617</v>
      </c>
      <c r="H40" s="20">
        <v>17</v>
      </c>
      <c r="I40" s="133">
        <v>1.2564671101256468</v>
      </c>
    </row>
    <row r="41" spans="1:9" ht="13.8" x14ac:dyDescent="0.25">
      <c r="A41" s="54" t="s">
        <v>808</v>
      </c>
      <c r="B41" s="708">
        <v>133</v>
      </c>
      <c r="C41" s="474">
        <v>7.2086720867208669</v>
      </c>
      <c r="D41" s="1037">
        <v>171</v>
      </c>
      <c r="E41" s="474">
        <v>10.058823529411764</v>
      </c>
      <c r="F41" s="1037">
        <v>156</v>
      </c>
      <c r="G41" s="474">
        <v>10.434782608695652</v>
      </c>
      <c r="H41" s="20">
        <v>115</v>
      </c>
      <c r="I41" s="133">
        <v>8.4996304508499634</v>
      </c>
    </row>
    <row r="42" spans="1:9" ht="13.8" x14ac:dyDescent="0.25">
      <c r="A42" s="54" t="s">
        <v>809</v>
      </c>
      <c r="B42" s="708">
        <v>57</v>
      </c>
      <c r="C42" s="474">
        <v>3.089430894308943</v>
      </c>
      <c r="D42" s="1037">
        <v>75</v>
      </c>
      <c r="E42" s="474">
        <v>4.4117647058823533</v>
      </c>
      <c r="F42" s="1037">
        <v>139</v>
      </c>
      <c r="G42" s="474">
        <v>9.2976588628762542</v>
      </c>
      <c r="H42" s="20">
        <v>148</v>
      </c>
      <c r="I42" s="133">
        <v>10.938654841093866</v>
      </c>
    </row>
    <row r="43" spans="1:9" ht="13.8" x14ac:dyDescent="0.25">
      <c r="A43" s="54" t="s">
        <v>810</v>
      </c>
      <c r="B43" s="708">
        <v>403</v>
      </c>
      <c r="C43" s="474">
        <v>21.842818428184284</v>
      </c>
      <c r="D43" s="1037">
        <v>384</v>
      </c>
      <c r="E43" s="474">
        <v>22.588235294117649</v>
      </c>
      <c r="F43" s="1037">
        <v>299</v>
      </c>
      <c r="G43" s="474">
        <v>20</v>
      </c>
      <c r="H43" s="20">
        <v>250</v>
      </c>
      <c r="I43" s="133">
        <v>18.477457501847745</v>
      </c>
    </row>
    <row r="44" spans="1:9" ht="13.8" x14ac:dyDescent="0.25">
      <c r="A44" s="54" t="s">
        <v>811</v>
      </c>
      <c r="B44" s="708">
        <v>108</v>
      </c>
      <c r="C44" s="474">
        <v>5.8536585365853666</v>
      </c>
      <c r="D44" s="1037">
        <v>153</v>
      </c>
      <c r="E44" s="474">
        <v>9</v>
      </c>
      <c r="F44" s="1037">
        <v>173</v>
      </c>
      <c r="G44" s="474">
        <v>11.57190635451505</v>
      </c>
      <c r="H44" s="20">
        <v>175</v>
      </c>
      <c r="I44" s="133">
        <v>12.934220251293421</v>
      </c>
    </row>
    <row r="45" spans="1:9" ht="13.8" x14ac:dyDescent="0.25">
      <c r="A45" s="478" t="s">
        <v>273</v>
      </c>
      <c r="B45" s="708">
        <v>41</v>
      </c>
      <c r="C45" s="474">
        <v>2.2222222222222223</v>
      </c>
      <c r="D45" s="1037">
        <v>34</v>
      </c>
      <c r="E45" s="474">
        <v>2</v>
      </c>
      <c r="F45" s="1037">
        <v>40</v>
      </c>
      <c r="G45" s="474">
        <v>2.6755852842809364</v>
      </c>
      <c r="H45" s="20">
        <v>35</v>
      </c>
      <c r="I45" s="133">
        <v>2.5868440502586845</v>
      </c>
    </row>
    <row r="46" spans="1:9" ht="13.8" x14ac:dyDescent="0.25">
      <c r="A46" s="54" t="s">
        <v>812</v>
      </c>
      <c r="B46" s="708">
        <v>199</v>
      </c>
      <c r="C46" s="474">
        <v>10.78590785907859</v>
      </c>
      <c r="D46" s="1037">
        <v>164</v>
      </c>
      <c r="E46" s="474">
        <v>9.6470588235294112</v>
      </c>
      <c r="F46" s="1037">
        <v>193</v>
      </c>
      <c r="G46" s="474">
        <v>12.90969899665552</v>
      </c>
      <c r="H46" s="20">
        <v>163</v>
      </c>
      <c r="I46" s="133">
        <v>12.04730229120473</v>
      </c>
    </row>
    <row r="47" spans="1:9" x14ac:dyDescent="0.25">
      <c r="A47" s="466"/>
      <c r="B47" s="467"/>
      <c r="C47" s="475"/>
      <c r="D47" s="559"/>
      <c r="E47" s="475"/>
      <c r="F47" s="467"/>
      <c r="G47" s="475"/>
      <c r="H47" s="467"/>
      <c r="I47" s="468"/>
    </row>
    <row r="48" spans="1:9" ht="4.5" customHeight="1" x14ac:dyDescent="0.25">
      <c r="A48" s="2"/>
      <c r="B48" s="157"/>
      <c r="C48" s="476"/>
      <c r="D48" s="558"/>
      <c r="E48" s="476"/>
      <c r="F48" s="1"/>
      <c r="G48" s="476"/>
      <c r="H48" s="1"/>
      <c r="I48" s="40"/>
    </row>
    <row r="49" spans="1:9" s="34" customFormat="1" ht="13.8" x14ac:dyDescent="0.25">
      <c r="A49" s="53" t="s">
        <v>628</v>
      </c>
      <c r="B49" s="254">
        <v>1845</v>
      </c>
      <c r="C49" s="477">
        <v>100</v>
      </c>
      <c r="D49" s="560">
        <v>1700</v>
      </c>
      <c r="E49" s="477">
        <v>100</v>
      </c>
      <c r="F49" s="88">
        <v>1495</v>
      </c>
      <c r="G49" s="477">
        <v>100</v>
      </c>
      <c r="H49" s="88">
        <v>1353</v>
      </c>
      <c r="I49" s="205">
        <v>100</v>
      </c>
    </row>
    <row r="51" spans="1:9" ht="12.75" customHeight="1" x14ac:dyDescent="0.25">
      <c r="A51" s="1455" t="s">
        <v>2005</v>
      </c>
      <c r="B51" s="1455"/>
      <c r="C51" s="1455"/>
      <c r="D51" s="1455"/>
      <c r="E51" s="1455"/>
      <c r="F51" s="1455"/>
      <c r="G51" s="1455"/>
      <c r="H51" s="1455"/>
      <c r="I51" s="1455"/>
    </row>
    <row r="52" spans="1:9" ht="13.8" x14ac:dyDescent="0.25">
      <c r="A52" s="1455" t="s">
        <v>2006</v>
      </c>
      <c r="B52" s="1455"/>
      <c r="C52" s="1455"/>
      <c r="D52" s="1455"/>
      <c r="E52" s="1455"/>
      <c r="F52" s="1455"/>
      <c r="G52" s="1455"/>
      <c r="H52" s="1455"/>
      <c r="I52" s="1455"/>
    </row>
    <row r="53" spans="1:9" s="1193" customFormat="1" ht="14.25" customHeight="1" x14ac:dyDescent="0.25">
      <c r="A53" s="1528" t="s">
        <v>2200</v>
      </c>
      <c r="B53" s="1528"/>
      <c r="C53" s="1528"/>
      <c r="D53" s="1528"/>
      <c r="E53" s="1528"/>
      <c r="F53" s="1528"/>
      <c r="G53" s="1528"/>
      <c r="H53" s="1528"/>
      <c r="I53" s="1528"/>
    </row>
    <row r="54" spans="1:9" x14ac:dyDescent="0.25">
      <c r="A54" s="1507"/>
      <c r="B54" s="1507"/>
      <c r="C54" s="1507"/>
      <c r="D54" s="1507"/>
      <c r="E54" s="1507"/>
      <c r="F54" s="1507"/>
      <c r="G54" s="1507"/>
      <c r="H54" s="1507"/>
      <c r="I54" s="1507"/>
    </row>
    <row r="55" spans="1:9" ht="14.25" customHeight="1" x14ac:dyDescent="0.25">
      <c r="A55" s="1491"/>
      <c r="B55" s="1492"/>
      <c r="C55" s="1492"/>
      <c r="D55" s="1492"/>
      <c r="E55" s="1492"/>
      <c r="F55" s="1492"/>
      <c r="G55" s="1492"/>
      <c r="H55" s="1492"/>
      <c r="I55" s="1492"/>
    </row>
    <row r="57" spans="1:9" x14ac:dyDescent="0.25">
      <c r="A57" s="1508"/>
      <c r="B57" s="1508"/>
      <c r="C57" s="1508"/>
      <c r="D57" s="1508"/>
      <c r="E57" s="1508"/>
      <c r="F57" s="1508"/>
      <c r="G57" s="1508"/>
      <c r="H57" s="1508"/>
      <c r="I57" s="1508"/>
    </row>
  </sheetData>
  <customSheetViews>
    <customSheetView guid="{9014CDA8-C3FC-41E6-A045-DAEFC55B82B1}" showPageBreaks="1" fitToPage="1" printArea="1" topLeftCell="A40">
      <selection activeCell="K56" sqref="K56"/>
      <pageMargins left="0.75" right="0.75" top="1" bottom="1" header="0.5" footer="0.5"/>
      <printOptions horizontalCentered="1"/>
      <pageSetup scale="76"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K56" sqref="K56"/>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20">
    <mergeCell ref="B7:C7"/>
    <mergeCell ref="D7:E7"/>
    <mergeCell ref="H7:I7"/>
    <mergeCell ref="A1:I1"/>
    <mergeCell ref="A3:I3"/>
    <mergeCell ref="A4:I4"/>
    <mergeCell ref="F7:G7"/>
    <mergeCell ref="A57:I57"/>
    <mergeCell ref="A51:I51"/>
    <mergeCell ref="A52:I52"/>
    <mergeCell ref="A24:I24"/>
    <mergeCell ref="A26:I26"/>
    <mergeCell ref="A27:I27"/>
    <mergeCell ref="A55:I55"/>
    <mergeCell ref="H30:I30"/>
    <mergeCell ref="B30:C30"/>
    <mergeCell ref="D30:E30"/>
    <mergeCell ref="F30:G30"/>
    <mergeCell ref="A54:I54"/>
    <mergeCell ref="A53:I53"/>
  </mergeCells>
  <phoneticPr fontId="0" type="noConversion"/>
  <hyperlinks>
    <hyperlink ref="A53" r:id="rId3" display="Source: Statistics Canada,  2016 Census of Agriculture, Tables 32-10-0403-01, 32-10-0407-01, 32-10-0433-01" xr:uid="{00000000-0004-0000-3B00-000000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38">
    <tabColor rgb="FFFF0000"/>
    <pageSetUpPr fitToPage="1"/>
  </sheetPr>
  <dimension ref="A1:N52"/>
  <sheetViews>
    <sheetView zoomScaleNormal="100" workbookViewId="0">
      <selection sqref="A1:I1"/>
    </sheetView>
  </sheetViews>
  <sheetFormatPr defaultRowHeight="13.2" x14ac:dyDescent="0.25"/>
  <cols>
    <col min="1" max="1" width="32.109375" customWidth="1"/>
    <col min="2" max="9" width="9.33203125" bestFit="1" customWidth="1"/>
    <col min="10" max="10" width="9.44140625" bestFit="1" customWidth="1"/>
  </cols>
  <sheetData>
    <row r="1" spans="1:10" ht="17.399999999999999" x14ac:dyDescent="0.3">
      <c r="A1" s="1451" t="s">
        <v>47</v>
      </c>
      <c r="B1" s="1451"/>
      <c r="C1" s="1451"/>
      <c r="D1" s="1451"/>
      <c r="E1" s="1451"/>
      <c r="F1" s="1451"/>
      <c r="G1" s="1451"/>
      <c r="H1" s="1451"/>
      <c r="I1" s="1451"/>
    </row>
    <row r="2" spans="1:10" ht="18" customHeight="1" x14ac:dyDescent="0.3">
      <c r="A2" s="27"/>
      <c r="B2" s="27"/>
      <c r="C2" s="27"/>
      <c r="D2" s="27"/>
      <c r="E2" s="27"/>
    </row>
    <row r="3" spans="1:10" ht="17.399999999999999" x14ac:dyDescent="0.3">
      <c r="A3" s="1452" t="s">
        <v>2542</v>
      </c>
      <c r="B3" s="1452"/>
      <c r="C3" s="1452"/>
      <c r="D3" s="1452"/>
      <c r="E3" s="1452"/>
      <c r="F3" s="1452"/>
      <c r="G3" s="1452"/>
      <c r="H3" s="1452"/>
      <c r="I3" s="1452"/>
    </row>
    <row r="4" spans="1:10" ht="17.399999999999999" x14ac:dyDescent="0.3">
      <c r="A4" s="1452" t="s">
        <v>440</v>
      </c>
      <c r="B4" s="1452"/>
      <c r="C4" s="1452"/>
      <c r="D4" s="1452"/>
      <c r="E4" s="1452"/>
      <c r="F4" s="1452"/>
      <c r="G4" s="1452"/>
      <c r="H4" s="1452"/>
      <c r="I4" s="1452"/>
    </row>
    <row r="5" spans="1:10" ht="17.399999999999999" x14ac:dyDescent="0.3">
      <c r="A5" s="1452" t="s">
        <v>185</v>
      </c>
      <c r="B5" s="1452"/>
      <c r="C5" s="1452"/>
      <c r="D5" s="1452"/>
      <c r="E5" s="1452"/>
      <c r="F5" s="1452"/>
      <c r="G5" s="1452"/>
      <c r="H5" s="1452"/>
      <c r="I5" s="1452"/>
    </row>
    <row r="6" spans="1:10" ht="12.75" customHeight="1" x14ac:dyDescent="0.3">
      <c r="A6" s="15"/>
      <c r="B6" s="15"/>
      <c r="C6" s="15"/>
      <c r="D6" s="15"/>
      <c r="E6" s="15"/>
      <c r="F6" s="15"/>
      <c r="G6" s="15"/>
      <c r="H6" s="15"/>
      <c r="I6" s="15"/>
    </row>
    <row r="8" spans="1:10" s="28" customFormat="1" ht="15.6" x14ac:dyDescent="0.3">
      <c r="A8" s="28" t="s">
        <v>928</v>
      </c>
      <c r="B8" s="37">
        <v>2012</v>
      </c>
      <c r="C8" s="37">
        <v>2013</v>
      </c>
      <c r="D8" s="37">
        <v>2014</v>
      </c>
      <c r="E8" s="37">
        <v>2015</v>
      </c>
      <c r="F8" s="37">
        <v>2016</v>
      </c>
      <c r="G8" s="37">
        <v>2017</v>
      </c>
      <c r="H8" s="37">
        <v>2018</v>
      </c>
      <c r="I8" s="37">
        <v>2019</v>
      </c>
    </row>
    <row r="9" spans="1:10" ht="4.5" customHeight="1" thickBot="1" x14ac:dyDescent="0.3">
      <c r="A9" s="24"/>
      <c r="B9" s="24"/>
      <c r="C9" s="24"/>
      <c r="D9" s="24"/>
      <c r="E9" s="24"/>
      <c r="F9" s="24"/>
      <c r="G9" s="24"/>
      <c r="H9" s="24"/>
      <c r="I9" s="24"/>
    </row>
    <row r="10" spans="1:10" ht="4.5" customHeight="1" x14ac:dyDescent="0.25"/>
    <row r="11" spans="1:10" s="26" customFormat="1" ht="13.8" x14ac:dyDescent="0.25">
      <c r="A11" s="26" t="s">
        <v>712</v>
      </c>
      <c r="B11" s="529">
        <v>65</v>
      </c>
      <c r="C11" s="529">
        <v>48</v>
      </c>
      <c r="D11" s="529">
        <v>48</v>
      </c>
      <c r="E11" s="529" t="s">
        <v>1791</v>
      </c>
      <c r="F11" s="529">
        <v>36</v>
      </c>
      <c r="G11" s="529">
        <v>41</v>
      </c>
      <c r="H11" s="529">
        <v>37.4</v>
      </c>
      <c r="I11" s="67">
        <v>36.700000000000003</v>
      </c>
    </row>
    <row r="12" spans="1:10" s="26" customFormat="1" ht="13.8" x14ac:dyDescent="0.25">
      <c r="A12" s="26" t="s">
        <v>91</v>
      </c>
      <c r="B12" s="529">
        <v>30</v>
      </c>
      <c r="C12" s="529">
        <v>16</v>
      </c>
      <c r="D12" s="529">
        <v>31</v>
      </c>
      <c r="E12" s="529" t="s">
        <v>1791</v>
      </c>
      <c r="F12" s="529">
        <v>22</v>
      </c>
      <c r="G12" s="529">
        <v>21</v>
      </c>
      <c r="H12" s="529">
        <v>21.9</v>
      </c>
      <c r="I12" s="67">
        <v>8.5</v>
      </c>
    </row>
    <row r="13" spans="1:10" s="26" customFormat="1" ht="13.8" x14ac:dyDescent="0.25">
      <c r="A13" s="26" t="s">
        <v>856</v>
      </c>
      <c r="B13" s="529" t="s">
        <v>1791</v>
      </c>
      <c r="C13" s="529" t="s">
        <v>1791</v>
      </c>
      <c r="D13" s="529" t="s">
        <v>1791</v>
      </c>
      <c r="E13" s="529" t="s">
        <v>1791</v>
      </c>
      <c r="F13" s="529" t="s">
        <v>1791</v>
      </c>
      <c r="G13" s="529" t="s">
        <v>1791</v>
      </c>
      <c r="H13" s="529" t="s">
        <v>1791</v>
      </c>
      <c r="I13" s="67">
        <v>0.1</v>
      </c>
    </row>
    <row r="14" spans="1:10" s="26" customFormat="1" ht="13.8" x14ac:dyDescent="0.25">
      <c r="A14" s="26" t="s">
        <v>92</v>
      </c>
      <c r="B14" s="1280">
        <v>0</v>
      </c>
      <c r="C14" s="1280">
        <v>5</v>
      </c>
      <c r="D14" s="1280">
        <v>0</v>
      </c>
      <c r="E14" s="1280" t="s">
        <v>1791</v>
      </c>
      <c r="F14" s="1280">
        <v>0</v>
      </c>
      <c r="G14" s="529">
        <v>0</v>
      </c>
      <c r="H14" s="1280">
        <v>0</v>
      </c>
      <c r="I14" s="1280">
        <v>12.6</v>
      </c>
    </row>
    <row r="15" spans="1:10" s="26" customFormat="1" ht="4.5" customHeight="1" x14ac:dyDescent="0.25">
      <c r="B15" s="529"/>
      <c r="C15" s="529"/>
      <c r="D15" s="529"/>
      <c r="E15" s="529"/>
      <c r="F15" s="529"/>
      <c r="G15" s="1101"/>
      <c r="H15" s="529"/>
      <c r="I15" s="529"/>
    </row>
    <row r="16" spans="1:10" s="32" customFormat="1" ht="13.8" x14ac:dyDescent="0.25">
      <c r="A16" s="32" t="s">
        <v>93</v>
      </c>
      <c r="B16" s="1281">
        <v>95</v>
      </c>
      <c r="C16" s="1281">
        <v>69</v>
      </c>
      <c r="D16" s="1281">
        <v>79</v>
      </c>
      <c r="E16" s="1281" t="s">
        <v>1791</v>
      </c>
      <c r="F16" s="1281">
        <v>58</v>
      </c>
      <c r="G16" s="529">
        <v>62</v>
      </c>
      <c r="H16" s="1281">
        <v>59.3</v>
      </c>
      <c r="I16" s="80">
        <v>57.9</v>
      </c>
      <c r="J16" s="519"/>
    </row>
    <row r="17" spans="1:10" s="26" customFormat="1" ht="13.5" customHeight="1" x14ac:dyDescent="0.25">
      <c r="A17" s="26" t="s">
        <v>2543</v>
      </c>
      <c r="B17" s="529">
        <v>288</v>
      </c>
      <c r="C17" s="529">
        <v>227</v>
      </c>
      <c r="D17" s="529">
        <v>227</v>
      </c>
      <c r="E17" s="529" t="s">
        <v>1791</v>
      </c>
      <c r="F17" s="529">
        <v>233</v>
      </c>
      <c r="G17" s="529">
        <v>282</v>
      </c>
      <c r="H17" s="529">
        <v>282</v>
      </c>
      <c r="I17" s="529">
        <v>276</v>
      </c>
      <c r="J17" s="203"/>
    </row>
    <row r="18" spans="1:10" s="26" customFormat="1" ht="13.8" x14ac:dyDescent="0.25">
      <c r="A18" s="26" t="s">
        <v>857</v>
      </c>
      <c r="B18" s="1280">
        <v>59</v>
      </c>
      <c r="C18" s="1280">
        <v>59</v>
      </c>
      <c r="D18" s="1280">
        <v>59</v>
      </c>
      <c r="E18" s="1280" t="s">
        <v>1791</v>
      </c>
      <c r="F18" s="1280">
        <v>49</v>
      </c>
      <c r="G18" s="529">
        <v>59</v>
      </c>
      <c r="H18" s="1280" t="s">
        <v>1791</v>
      </c>
      <c r="I18" s="1280">
        <v>67.099999999999994</v>
      </c>
    </row>
    <row r="19" spans="1:10" s="26" customFormat="1" ht="4.5" customHeight="1" x14ac:dyDescent="0.25">
      <c r="B19" s="529"/>
      <c r="C19" s="529"/>
      <c r="D19" s="529"/>
      <c r="E19" s="529"/>
      <c r="F19" s="529"/>
      <c r="G19" s="1101"/>
      <c r="H19" s="529"/>
      <c r="I19" s="529"/>
    </row>
    <row r="20" spans="1:10" s="32" customFormat="1" ht="13.8" x14ac:dyDescent="0.25">
      <c r="A20" s="32" t="s">
        <v>900</v>
      </c>
      <c r="B20" s="1281">
        <v>442</v>
      </c>
      <c r="C20" s="1281">
        <v>355</v>
      </c>
      <c r="D20" s="1281">
        <v>365</v>
      </c>
      <c r="E20" s="1281" t="s">
        <v>1791</v>
      </c>
      <c r="F20" s="1281">
        <v>340</v>
      </c>
      <c r="G20" s="1281">
        <v>403</v>
      </c>
      <c r="H20" s="1281" t="s">
        <v>1791</v>
      </c>
      <c r="I20" s="1281">
        <v>401</v>
      </c>
      <c r="J20" s="519"/>
    </row>
    <row r="21" spans="1:10" s="42" customFormat="1" ht="11.4" x14ac:dyDescent="0.2">
      <c r="A21" s="42" t="s">
        <v>564</v>
      </c>
      <c r="B21" s="195">
        <v>14.507772020725396</v>
      </c>
      <c r="C21" s="195">
        <v>-19.683257918552034</v>
      </c>
      <c r="D21" s="195">
        <v>2.8169014084507005</v>
      </c>
      <c r="E21" s="195" t="s">
        <v>1261</v>
      </c>
      <c r="F21" s="195" t="s">
        <v>1261</v>
      </c>
      <c r="G21" s="1239">
        <v>18.529411764705884</v>
      </c>
      <c r="H21" s="1239" t="s">
        <v>1261</v>
      </c>
      <c r="I21" s="1239" t="s">
        <v>1261</v>
      </c>
    </row>
    <row r="22" spans="1:10" s="26" customFormat="1" ht="12.75" customHeight="1" x14ac:dyDescent="0.25"/>
    <row r="23" spans="1:10" ht="12" customHeight="1" x14ac:dyDescent="0.25">
      <c r="A23" s="26"/>
      <c r="B23" s="203"/>
      <c r="C23" s="203"/>
      <c r="D23" s="203"/>
      <c r="E23" s="203"/>
      <c r="F23" s="203"/>
      <c r="G23" s="203"/>
      <c r="H23" s="203"/>
      <c r="I23" s="203"/>
    </row>
    <row r="24" spans="1:10" ht="13.8" x14ac:dyDescent="0.25">
      <c r="A24" s="1091" t="s">
        <v>2112</v>
      </c>
    </row>
    <row r="25" spans="1:10" ht="13.8" x14ac:dyDescent="0.25">
      <c r="A25" s="26"/>
      <c r="B25" s="159"/>
      <c r="C25" s="159"/>
      <c r="D25" s="159"/>
      <c r="E25" s="32"/>
    </row>
    <row r="26" spans="1:10" ht="12.75" customHeight="1" x14ac:dyDescent="0.25">
      <c r="A26" s="159"/>
      <c r="B26" s="159"/>
      <c r="C26" s="159"/>
      <c r="D26" s="159"/>
      <c r="E26" s="159"/>
    </row>
    <row r="27" spans="1:10" ht="17.399999999999999" x14ac:dyDescent="0.3">
      <c r="A27" s="1451" t="s">
        <v>48</v>
      </c>
      <c r="B27" s="1451"/>
      <c r="C27" s="1451"/>
      <c r="D27" s="1451"/>
      <c r="E27" s="1451"/>
      <c r="F27" s="1451"/>
      <c r="G27" s="1451"/>
      <c r="H27" s="1451"/>
      <c r="I27" s="1451"/>
      <c r="J27" s="29"/>
    </row>
    <row r="28" spans="1:10" ht="17.399999999999999" x14ac:dyDescent="0.3">
      <c r="A28" s="48"/>
      <c r="C28" s="2"/>
      <c r="D28" s="2"/>
      <c r="E28" s="2"/>
      <c r="F28" s="2"/>
      <c r="G28" s="2"/>
      <c r="H28" s="2"/>
      <c r="I28" s="2"/>
      <c r="J28" s="2"/>
    </row>
    <row r="29" spans="1:10" ht="17.399999999999999" x14ac:dyDescent="0.3">
      <c r="A29" s="1452" t="s">
        <v>2611</v>
      </c>
      <c r="B29" s="1452"/>
      <c r="C29" s="1452"/>
      <c r="D29" s="1452"/>
      <c r="E29" s="1452"/>
      <c r="F29" s="1452"/>
      <c r="G29" s="1452"/>
      <c r="H29" s="1452"/>
      <c r="I29" s="1452"/>
      <c r="J29" s="29"/>
    </row>
    <row r="30" spans="1:10" ht="17.399999999999999" x14ac:dyDescent="0.3">
      <c r="A30" s="1452" t="s">
        <v>440</v>
      </c>
      <c r="B30" s="1452"/>
      <c r="C30" s="1452"/>
      <c r="D30" s="1452"/>
      <c r="E30" s="1452"/>
      <c r="F30" s="1452"/>
      <c r="G30" s="1452"/>
      <c r="H30" s="1452"/>
      <c r="I30" s="1452"/>
      <c r="J30" s="29"/>
    </row>
    <row r="31" spans="1:10" ht="17.399999999999999" x14ac:dyDescent="0.3">
      <c r="A31" s="1452" t="s">
        <v>186</v>
      </c>
      <c r="B31" s="1452"/>
      <c r="C31" s="1452"/>
      <c r="D31" s="1452"/>
      <c r="E31" s="1452"/>
      <c r="F31" s="1452"/>
      <c r="G31" s="1452"/>
      <c r="H31" s="1452"/>
      <c r="I31" s="1452"/>
      <c r="J31" s="29"/>
    </row>
    <row r="32" spans="1:10" ht="12.75" customHeight="1" x14ac:dyDescent="0.3">
      <c r="A32" s="15"/>
      <c r="B32" s="15"/>
      <c r="C32" s="15"/>
      <c r="D32" s="15"/>
      <c r="E32" s="15"/>
      <c r="F32" s="15"/>
      <c r="G32" s="15"/>
      <c r="H32" s="15"/>
      <c r="I32" s="15"/>
      <c r="J32" s="29"/>
    </row>
    <row r="34" spans="1:14" ht="17.25" customHeight="1" x14ac:dyDescent="0.3">
      <c r="A34" s="78"/>
      <c r="B34" s="1524">
        <v>2017</v>
      </c>
      <c r="C34" s="1525"/>
      <c r="D34" s="1524">
        <v>2018</v>
      </c>
      <c r="E34" s="1525"/>
      <c r="F34" s="1524">
        <v>2019</v>
      </c>
      <c r="G34" s="1525"/>
      <c r="H34" s="1524" t="s">
        <v>2413</v>
      </c>
      <c r="I34" s="1525"/>
    </row>
    <row r="35" spans="1:14" ht="15.6" x14ac:dyDescent="0.3">
      <c r="A35" s="37"/>
      <c r="B35" s="1301" t="s">
        <v>95</v>
      </c>
      <c r="C35" s="1302" t="s">
        <v>96</v>
      </c>
      <c r="D35" s="1301" t="s">
        <v>95</v>
      </c>
      <c r="E35" s="1302" t="s">
        <v>96</v>
      </c>
      <c r="F35" s="1301" t="s">
        <v>95</v>
      </c>
      <c r="G35" s="1302" t="s">
        <v>96</v>
      </c>
      <c r="H35" s="1137" t="s">
        <v>95</v>
      </c>
      <c r="I35" s="1138" t="s">
        <v>96</v>
      </c>
    </row>
    <row r="36" spans="1:14" ht="15.6" x14ac:dyDescent="0.3">
      <c r="A36" s="11" t="s">
        <v>929</v>
      </c>
      <c r="B36" s="1301" t="s">
        <v>97</v>
      </c>
      <c r="C36" s="1302" t="s">
        <v>98</v>
      </c>
      <c r="D36" s="1301" t="s">
        <v>97</v>
      </c>
      <c r="E36" s="1302" t="s">
        <v>98</v>
      </c>
      <c r="F36" s="1301" t="s">
        <v>97</v>
      </c>
      <c r="G36" s="1302" t="s">
        <v>98</v>
      </c>
      <c r="H36" s="1137" t="s">
        <v>97</v>
      </c>
      <c r="I36" s="1138" t="s">
        <v>98</v>
      </c>
    </row>
    <row r="37" spans="1:14" ht="4.5" customHeight="1" thickBot="1" x14ac:dyDescent="0.3">
      <c r="A37" s="24"/>
      <c r="B37" s="556"/>
      <c r="C37" s="557"/>
      <c r="D37" s="556"/>
      <c r="E37" s="557"/>
      <c r="F37" s="556"/>
      <c r="G37" s="557"/>
      <c r="H37" s="556"/>
      <c r="I37" s="557"/>
    </row>
    <row r="38" spans="1:14" ht="4.5" customHeight="1" x14ac:dyDescent="0.25">
      <c r="B38" s="558"/>
      <c r="C38" s="473"/>
      <c r="D38" s="558"/>
      <c r="E38" s="473"/>
      <c r="F38" s="558"/>
      <c r="G38" s="473"/>
      <c r="H38" s="558"/>
      <c r="I38" s="473"/>
    </row>
    <row r="39" spans="1:14" ht="13.8" x14ac:dyDescent="0.25">
      <c r="A39" s="10" t="s">
        <v>94</v>
      </c>
      <c r="B39" s="1139">
        <v>0.1</v>
      </c>
      <c r="C39" s="1140">
        <v>0.8</v>
      </c>
      <c r="D39" s="1139">
        <v>0.1</v>
      </c>
      <c r="E39" s="1140">
        <v>0.6</v>
      </c>
      <c r="F39" s="1139">
        <v>0.1</v>
      </c>
      <c r="G39" s="1140">
        <v>0.9</v>
      </c>
      <c r="H39" s="1139">
        <v>0.1</v>
      </c>
      <c r="I39" s="1140">
        <v>1.7</v>
      </c>
      <c r="J39" s="443"/>
      <c r="K39" s="118"/>
      <c r="N39" s="118"/>
    </row>
    <row r="40" spans="1:14" ht="13.8" x14ac:dyDescent="0.25">
      <c r="A40" s="10" t="s">
        <v>924</v>
      </c>
      <c r="B40" s="937">
        <v>14.2</v>
      </c>
      <c r="C40" s="474">
        <v>14.6</v>
      </c>
      <c r="D40" s="937">
        <v>10.6</v>
      </c>
      <c r="E40" s="474">
        <v>12.7</v>
      </c>
      <c r="F40" s="937">
        <v>10</v>
      </c>
      <c r="G40" s="474">
        <v>14.5</v>
      </c>
      <c r="H40" s="937">
        <v>8.6999999999999993</v>
      </c>
      <c r="I40" s="474">
        <v>14.6</v>
      </c>
      <c r="J40" s="443"/>
      <c r="K40" s="1390"/>
      <c r="L40" s="1390"/>
      <c r="M40" s="118"/>
    </row>
    <row r="41" spans="1:14" ht="13.8" x14ac:dyDescent="0.25">
      <c r="A41" s="10" t="s">
        <v>925</v>
      </c>
      <c r="B41" s="1139">
        <v>103.9</v>
      </c>
      <c r="C41" s="474">
        <v>308.7</v>
      </c>
      <c r="D41" s="1139">
        <v>103.2</v>
      </c>
      <c r="E41" s="474">
        <v>280.7</v>
      </c>
      <c r="F41" s="1139">
        <v>110.6</v>
      </c>
      <c r="G41" s="474">
        <v>333.5</v>
      </c>
      <c r="H41" s="1139">
        <v>86.3</v>
      </c>
      <c r="I41" s="474">
        <v>231.7</v>
      </c>
      <c r="J41" s="443"/>
      <c r="K41" s="118"/>
    </row>
    <row r="42" spans="1:14" x14ac:dyDescent="0.25">
      <c r="A42" s="213" t="s">
        <v>65</v>
      </c>
      <c r="B42" s="1141">
        <v>36.4</v>
      </c>
      <c r="C42" s="1142">
        <v>225.9</v>
      </c>
      <c r="D42" s="1141">
        <v>38.700000000000003</v>
      </c>
      <c r="E42" s="1142">
        <v>200.2</v>
      </c>
      <c r="F42" s="1141">
        <v>42.3</v>
      </c>
      <c r="G42" s="1142">
        <v>238.5</v>
      </c>
      <c r="H42" s="1141">
        <v>38.9</v>
      </c>
      <c r="I42" s="1142">
        <v>166.2</v>
      </c>
      <c r="J42" s="443"/>
      <c r="K42" s="118"/>
    </row>
    <row r="43" spans="1:14" x14ac:dyDescent="0.25">
      <c r="A43" s="213" t="s">
        <v>66</v>
      </c>
      <c r="B43" s="1143">
        <v>67.5</v>
      </c>
      <c r="C43" s="1144">
        <v>82.799999999999983</v>
      </c>
      <c r="D43" s="1143">
        <v>64.5</v>
      </c>
      <c r="E43" s="1144">
        <v>80.5</v>
      </c>
      <c r="F43" s="1143">
        <v>68.3</v>
      </c>
      <c r="G43" s="1144">
        <v>95</v>
      </c>
      <c r="H43" s="1143">
        <f t="shared" ref="H43:I43" si="0">H41-H42</f>
        <v>47.4</v>
      </c>
      <c r="I43" s="1144">
        <f t="shared" si="0"/>
        <v>65.5</v>
      </c>
      <c r="J43" s="443"/>
      <c r="K43" s="118"/>
    </row>
    <row r="44" spans="1:14" ht="13.8" x14ac:dyDescent="0.25">
      <c r="A44" s="10" t="s">
        <v>926</v>
      </c>
      <c r="B44" s="937">
        <v>0</v>
      </c>
      <c r="C44" s="474">
        <v>0</v>
      </c>
      <c r="D44" s="937">
        <v>2.6</v>
      </c>
      <c r="E44" s="474">
        <v>0.5</v>
      </c>
      <c r="F44" s="937">
        <v>0.1</v>
      </c>
      <c r="G44" s="474">
        <v>0.1</v>
      </c>
      <c r="H44" s="937">
        <v>0.1</v>
      </c>
      <c r="I44" s="474">
        <v>0.1</v>
      </c>
      <c r="J44" s="443"/>
      <c r="K44" s="118"/>
    </row>
    <row r="45" spans="1:14" ht="4.5" customHeight="1" x14ac:dyDescent="0.25">
      <c r="A45" s="10"/>
      <c r="B45" s="1145"/>
      <c r="C45" s="1146"/>
      <c r="D45" s="1145"/>
      <c r="E45" s="1146"/>
      <c r="F45" s="1145"/>
      <c r="G45" s="1146"/>
      <c r="H45" s="1145"/>
      <c r="I45" s="1146"/>
    </row>
    <row r="46" spans="1:14" s="34" customFormat="1" ht="13.8" x14ac:dyDescent="0.25">
      <c r="A46" s="61" t="s">
        <v>927</v>
      </c>
      <c r="B46" s="1147">
        <v>118.3</v>
      </c>
      <c r="C46" s="924">
        <v>324.3</v>
      </c>
      <c r="D46" s="1147">
        <v>116.5</v>
      </c>
      <c r="E46" s="924">
        <v>294.5</v>
      </c>
      <c r="F46" s="1147">
        <v>120.79999999999998</v>
      </c>
      <c r="G46" s="924">
        <v>349</v>
      </c>
      <c r="H46" s="1147">
        <v>95.2</v>
      </c>
      <c r="I46" s="924">
        <v>248.1</v>
      </c>
    </row>
    <row r="47" spans="1:14" s="42" customFormat="1" ht="11.4" x14ac:dyDescent="0.2">
      <c r="A47" s="42" t="s">
        <v>564</v>
      </c>
      <c r="B47" s="1143">
        <v>9</v>
      </c>
      <c r="C47" s="1144">
        <v>20.7</v>
      </c>
      <c r="D47" s="1143">
        <v>-1.5</v>
      </c>
      <c r="E47" s="1144">
        <v>-9.1</v>
      </c>
      <c r="F47" s="1143">
        <v>3.7</v>
      </c>
      <c r="G47" s="1144">
        <v>18.5</v>
      </c>
      <c r="H47" s="1143">
        <f>(H46/F46-1)*100</f>
        <v>-21.192052980132438</v>
      </c>
      <c r="I47" s="1144">
        <f>(I46/G46-1)*100</f>
        <v>-28.91117478510029</v>
      </c>
    </row>
    <row r="48" spans="1:14" ht="12.75" customHeight="1" x14ac:dyDescent="0.25">
      <c r="A48" s="123"/>
      <c r="B48" s="10"/>
      <c r="C48" s="65"/>
      <c r="D48" s="65"/>
      <c r="E48" s="65"/>
      <c r="F48" s="65"/>
      <c r="G48" s="65"/>
      <c r="H48" s="65"/>
      <c r="I48" s="65"/>
      <c r="J48" s="65"/>
    </row>
    <row r="49" spans="1:10" ht="13.8" x14ac:dyDescent="0.25">
      <c r="A49" s="26" t="s">
        <v>892</v>
      </c>
      <c r="J49" s="443"/>
    </row>
    <row r="50" spans="1:10" ht="12.75" customHeight="1" x14ac:dyDescent="0.25">
      <c r="A50" s="26"/>
    </row>
    <row r="51" spans="1:10" ht="27.75" customHeight="1" x14ac:dyDescent="0.25">
      <c r="A51" s="1463" t="s">
        <v>2612</v>
      </c>
      <c r="B51" s="1463"/>
      <c r="C51" s="1463"/>
      <c r="D51" s="1463"/>
      <c r="E51" s="1463"/>
      <c r="F51" s="1463"/>
      <c r="G51" s="1463"/>
      <c r="H51" s="1463"/>
      <c r="I51" s="1463"/>
    </row>
    <row r="52" spans="1:10" ht="13.8" x14ac:dyDescent="0.25">
      <c r="A52" s="159"/>
    </row>
  </sheetData>
  <customSheetViews>
    <customSheetView guid="{9014CDA8-C3FC-41E6-A045-DAEFC55B82B1}" showPageBreaks="1" fitToPage="1" printArea="1" topLeftCell="A37">
      <selection activeCell="A20" sqref="A20"/>
      <pageMargins left="0.75" right="0.75" top="1" bottom="1" header="0.5" footer="0.5"/>
      <printOptions horizontalCentered="1"/>
      <pageSetup scale="84" firstPageNumber="33" orientation="portrait" horizontalDpi="4294967292" verticalDpi="300" r:id="rId1"/>
      <headerFooter alignWithMargins="0">
        <oddFooter>&amp;C&amp;P</oddFooter>
      </headerFooter>
    </customSheetView>
    <customSheetView guid="{F67F5823-51D5-4D47-B100-5B47C1E6BCB9}" showPageBreaks="1" fitToPage="1" printArea="1" topLeftCell="A16">
      <selection activeCell="J17" sqref="J17"/>
      <pageMargins left="0.75" right="0.75" top="1" bottom="1" header="0.5" footer="0.5"/>
      <printOptions horizontalCentered="1"/>
      <pageSetup scale="82" firstPageNumber="33" orientation="portrait" horizontalDpi="4294967292" verticalDpi="300" r:id="rId2"/>
      <headerFooter alignWithMargins="0">
        <oddFooter>&amp;C&amp;P</oddFooter>
      </headerFooter>
    </customSheetView>
  </customSheetViews>
  <mergeCells count="13">
    <mergeCell ref="A51:I51"/>
    <mergeCell ref="B34:C34"/>
    <mergeCell ref="D34:E34"/>
    <mergeCell ref="F34:G34"/>
    <mergeCell ref="H34:I34"/>
    <mergeCell ref="A31:I31"/>
    <mergeCell ref="A30:I30"/>
    <mergeCell ref="A3:I3"/>
    <mergeCell ref="A5:I5"/>
    <mergeCell ref="A1:I1"/>
    <mergeCell ref="A4:I4"/>
    <mergeCell ref="A27:I27"/>
    <mergeCell ref="A29:I29"/>
  </mergeCells>
  <phoneticPr fontId="0" type="noConversion"/>
  <printOptions horizontalCentered="1"/>
  <pageMargins left="0.74803149606299202" right="0.74803149606299202" top="0.98425196850393704" bottom="0.98425196850393704" header="0.511811023622047" footer="0.511811023622047"/>
  <pageSetup scale="85" firstPageNumber="27" orientation="portrait" useFirstPageNumber="1" r:id="rId3"/>
  <headerFooter alignWithMargins="0"/>
  <legacyDrawingHF r:id="rId4"/>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40">
    <tabColor indexed="14"/>
    <pageSetUpPr fitToPage="1"/>
  </sheetPr>
  <dimension ref="B1:N57"/>
  <sheetViews>
    <sheetView topLeftCell="A40" zoomScaleNormal="100" workbookViewId="0">
      <selection activeCell="B1" sqref="B1:H1"/>
    </sheetView>
  </sheetViews>
  <sheetFormatPr defaultRowHeight="13.2" x14ac:dyDescent="0.25"/>
  <cols>
    <col min="3" max="3" width="9.44140625" customWidth="1"/>
    <col min="4" max="4" width="12" customWidth="1"/>
    <col min="5" max="5" width="11" customWidth="1"/>
    <col min="6" max="9" width="12.6640625" customWidth="1"/>
    <col min="10" max="11" width="11.33203125" bestFit="1" customWidth="1"/>
    <col min="12" max="12" width="9.44140625" bestFit="1" customWidth="1"/>
    <col min="13" max="13" width="15.109375" customWidth="1"/>
    <col min="14" max="14" width="9.44140625" bestFit="1" customWidth="1"/>
  </cols>
  <sheetData>
    <row r="1" spans="2:13" ht="17.399999999999999" x14ac:dyDescent="0.3">
      <c r="B1" s="1451" t="s">
        <v>286</v>
      </c>
      <c r="C1" s="1451"/>
      <c r="D1" s="1451"/>
      <c r="E1" s="1451"/>
      <c r="F1" s="1451"/>
      <c r="G1" s="1451"/>
      <c r="H1" s="1451"/>
      <c r="I1" s="964"/>
    </row>
    <row r="2" spans="2:13" ht="18" customHeight="1" x14ac:dyDescent="0.3">
      <c r="C2" s="15"/>
      <c r="D2" s="15"/>
      <c r="E2" s="15"/>
      <c r="F2" s="15"/>
      <c r="G2" s="15"/>
      <c r="H2" s="30"/>
      <c r="I2" s="30"/>
    </row>
    <row r="3" spans="2:13" ht="17.399999999999999" x14ac:dyDescent="0.3">
      <c r="B3" s="1452" t="s">
        <v>2609</v>
      </c>
      <c r="C3" s="1452"/>
      <c r="D3" s="1452"/>
      <c r="E3" s="1452"/>
      <c r="F3" s="1452"/>
      <c r="G3" s="1452"/>
      <c r="H3" s="1452"/>
      <c r="I3" s="963"/>
    </row>
    <row r="4" spans="2:13" ht="17.399999999999999" x14ac:dyDescent="0.3">
      <c r="B4" s="1452" t="s">
        <v>440</v>
      </c>
      <c r="C4" s="1452"/>
      <c r="D4" s="1452"/>
      <c r="E4" s="1452"/>
      <c r="F4" s="1452"/>
      <c r="G4" s="1452"/>
      <c r="H4" s="1452"/>
      <c r="I4" s="963"/>
    </row>
    <row r="7" spans="2:13" ht="15.6" x14ac:dyDescent="0.3">
      <c r="D7" s="1529" t="s">
        <v>95</v>
      </c>
      <c r="E7" s="1529"/>
      <c r="F7" s="1529" t="s">
        <v>96</v>
      </c>
      <c r="G7" s="1529"/>
    </row>
    <row r="8" spans="2:13" ht="28.5" customHeight="1" x14ac:dyDescent="0.3">
      <c r="C8" s="28"/>
      <c r="D8" s="968" t="s">
        <v>1899</v>
      </c>
      <c r="E8" s="969" t="s">
        <v>1059</v>
      </c>
      <c r="F8" s="968" t="s">
        <v>1900</v>
      </c>
      <c r="G8" s="969" t="s">
        <v>1059</v>
      </c>
      <c r="H8" s="28"/>
      <c r="I8" s="28"/>
      <c r="J8" s="28"/>
      <c r="K8" s="28"/>
      <c r="L8" s="28"/>
    </row>
    <row r="9" spans="2:13" ht="4.5" customHeight="1" thickBot="1" x14ac:dyDescent="0.3">
      <c r="C9" s="24"/>
      <c r="D9" s="970"/>
      <c r="E9" s="971"/>
      <c r="F9" s="970"/>
      <c r="G9" s="971"/>
    </row>
    <row r="10" spans="2:13" ht="4.5" customHeight="1" x14ac:dyDescent="0.25">
      <c r="C10" s="967"/>
      <c r="D10" s="972"/>
      <c r="E10" s="973"/>
      <c r="F10" s="972"/>
      <c r="G10" s="973"/>
    </row>
    <row r="11" spans="2:13" ht="15" customHeight="1" x14ac:dyDescent="0.25">
      <c r="C11" s="1382">
        <v>2006</v>
      </c>
      <c r="D11" s="944">
        <v>21480012</v>
      </c>
      <c r="E11" s="974">
        <v>0.1620489941871075</v>
      </c>
      <c r="F11" s="975">
        <v>113391000</v>
      </c>
      <c r="G11" s="974">
        <v>9.8515820270872467E-2</v>
      </c>
      <c r="K11" s="1310">
        <f>ROUND(D11/1000000,1)</f>
        <v>21.5</v>
      </c>
      <c r="L11" s="1310"/>
      <c r="M11" s="1310">
        <f>ROUND(F11/1000000,1)</f>
        <v>113.4</v>
      </c>
    </row>
    <row r="12" spans="2:13" ht="15" customHeight="1" x14ac:dyDescent="0.25">
      <c r="C12" s="1382">
        <v>2007</v>
      </c>
      <c r="D12" s="944">
        <v>20124034</v>
      </c>
      <c r="E12" s="974">
        <v>-6.3127432144823747E-2</v>
      </c>
      <c r="F12" s="975">
        <v>108647000</v>
      </c>
      <c r="G12" s="974">
        <v>-4.1837535606882414E-2</v>
      </c>
      <c r="K12" s="1310">
        <f t="shared" ref="K12:K25" si="0">ROUND(D12/1000000,1)</f>
        <v>20.100000000000001</v>
      </c>
      <c r="L12" s="1310"/>
      <c r="M12" s="1310">
        <f t="shared" ref="M12:M25" si="1">ROUND(F12/1000000,1)</f>
        <v>108.6</v>
      </c>
    </row>
    <row r="13" spans="2:13" ht="15" customHeight="1" x14ac:dyDescent="0.25">
      <c r="C13" s="1382">
        <v>2008</v>
      </c>
      <c r="D13" s="944">
        <v>21902342</v>
      </c>
      <c r="E13" s="974">
        <v>8.8367372068641981E-2</v>
      </c>
      <c r="F13" s="975">
        <v>100740249</v>
      </c>
      <c r="G13" s="974">
        <v>-7.2774683148177144E-2</v>
      </c>
      <c r="K13" s="1310">
        <f t="shared" si="0"/>
        <v>21.9</v>
      </c>
      <c r="L13" s="1310"/>
      <c r="M13" s="1310">
        <f t="shared" si="1"/>
        <v>100.7</v>
      </c>
    </row>
    <row r="14" spans="2:13" ht="15" customHeight="1" x14ac:dyDescent="0.25">
      <c r="C14" s="1382">
        <v>2009</v>
      </c>
      <c r="D14" s="944">
        <v>22356769</v>
      </c>
      <c r="E14" s="974">
        <v>2.0747872533448675E-2</v>
      </c>
      <c r="F14" s="975">
        <v>71895000</v>
      </c>
      <c r="G14" s="974">
        <v>-0.28633291347135736</v>
      </c>
      <c r="K14" s="1310">
        <f t="shared" si="0"/>
        <v>22.4</v>
      </c>
      <c r="L14" s="1310"/>
      <c r="M14" s="1310">
        <f t="shared" si="1"/>
        <v>71.900000000000006</v>
      </c>
    </row>
    <row r="15" spans="2:13" ht="15" customHeight="1" x14ac:dyDescent="0.25">
      <c r="C15" s="1382">
        <v>2010</v>
      </c>
      <c r="D15" s="944">
        <v>23821531</v>
      </c>
      <c r="E15" s="974">
        <v>6.551760677045948E-2</v>
      </c>
      <c r="F15" s="975">
        <v>71833585</v>
      </c>
      <c r="G15" s="974">
        <v>-8.5423186591560007E-4</v>
      </c>
      <c r="K15" s="1310">
        <f t="shared" si="0"/>
        <v>23.8</v>
      </c>
      <c r="L15" s="1310"/>
      <c r="M15" s="1310">
        <f t="shared" si="1"/>
        <v>71.8</v>
      </c>
    </row>
    <row r="16" spans="2:13" ht="15" customHeight="1" x14ac:dyDescent="0.25">
      <c r="C16" s="1382">
        <v>2011</v>
      </c>
      <c r="D16" s="944">
        <v>20737679</v>
      </c>
      <c r="E16" s="974">
        <v>-0.12945649882872767</v>
      </c>
      <c r="F16" s="975">
        <v>71439410</v>
      </c>
      <c r="G16" s="974">
        <v>-5.4873357636264775E-3</v>
      </c>
      <c r="K16" s="1310">
        <f t="shared" si="0"/>
        <v>20.7</v>
      </c>
      <c r="L16" s="1310"/>
      <c r="M16" s="1310">
        <f t="shared" si="1"/>
        <v>71.400000000000006</v>
      </c>
    </row>
    <row r="17" spans="2:14" ht="15" customHeight="1" x14ac:dyDescent="0.25">
      <c r="C17" s="1382">
        <v>2012</v>
      </c>
      <c r="D17" s="944">
        <v>27298008</v>
      </c>
      <c r="E17" s="974">
        <v>0.31634827600523674</v>
      </c>
      <c r="F17" s="975">
        <v>113756871</v>
      </c>
      <c r="G17" s="974">
        <v>0.59235457011753034</v>
      </c>
      <c r="K17" s="1310">
        <f t="shared" si="0"/>
        <v>27.3</v>
      </c>
      <c r="L17" s="1310"/>
      <c r="M17" s="1310">
        <f t="shared" si="1"/>
        <v>113.8</v>
      </c>
    </row>
    <row r="18" spans="2:14" ht="15" customHeight="1" x14ac:dyDescent="0.25">
      <c r="C18" s="1382">
        <v>2013</v>
      </c>
      <c r="D18" s="944">
        <v>28358617</v>
      </c>
      <c r="E18" s="974">
        <v>3.8852981506928952E-2</v>
      </c>
      <c r="F18" s="975">
        <v>91385246.75</v>
      </c>
      <c r="G18" s="974">
        <v>-0.19666174054664354</v>
      </c>
      <c r="K18" s="1310">
        <f t="shared" si="0"/>
        <v>28.4</v>
      </c>
      <c r="L18" s="1310"/>
      <c r="M18" s="1310">
        <f t="shared" si="1"/>
        <v>91.4</v>
      </c>
    </row>
    <row r="19" spans="2:14" ht="15" customHeight="1" x14ac:dyDescent="0.25">
      <c r="C19" s="1382">
        <v>2014</v>
      </c>
      <c r="D19" s="944">
        <v>29798137</v>
      </c>
      <c r="E19" s="974">
        <v>5.0761290651092139E-2</v>
      </c>
      <c r="F19" s="975">
        <v>113274692</v>
      </c>
      <c r="G19" s="974">
        <v>0.23952931166102043</v>
      </c>
      <c r="K19" s="1310">
        <f t="shared" si="0"/>
        <v>29.8</v>
      </c>
      <c r="L19" s="1310"/>
      <c r="M19" s="1310">
        <f t="shared" si="1"/>
        <v>113.3</v>
      </c>
    </row>
    <row r="20" spans="2:14" ht="15" customHeight="1" x14ac:dyDescent="0.25">
      <c r="C20" s="1382">
        <v>2015</v>
      </c>
      <c r="D20" s="944">
        <v>32209203</v>
      </c>
      <c r="E20" s="974">
        <v>8.0913313473255144E-2</v>
      </c>
      <c r="F20" s="975">
        <v>150190049</v>
      </c>
      <c r="G20" s="974">
        <v>0.32589236261176513</v>
      </c>
      <c r="K20" s="1310">
        <f t="shared" si="0"/>
        <v>32.200000000000003</v>
      </c>
      <c r="L20" s="1310"/>
      <c r="M20" s="1310">
        <f t="shared" si="1"/>
        <v>150.19999999999999</v>
      </c>
    </row>
    <row r="21" spans="2:14" ht="15" customHeight="1" x14ac:dyDescent="0.25">
      <c r="C21" s="1382">
        <v>2016</v>
      </c>
      <c r="D21" s="944">
        <v>30582023</v>
      </c>
      <c r="E21" s="974">
        <v>-5.0519101636883113E-2</v>
      </c>
      <c r="F21" s="944">
        <v>193604207</v>
      </c>
      <c r="G21" s="974">
        <v>0.28906148103061069</v>
      </c>
      <c r="K21" s="1310">
        <f t="shared" si="0"/>
        <v>30.6</v>
      </c>
      <c r="L21" s="1310"/>
      <c r="M21" s="1310">
        <f t="shared" si="1"/>
        <v>193.6</v>
      </c>
    </row>
    <row r="22" spans="2:14" ht="15" customHeight="1" x14ac:dyDescent="0.25">
      <c r="C22" s="1382">
        <v>2017</v>
      </c>
      <c r="D22" s="944">
        <v>36401489</v>
      </c>
      <c r="E22" s="974">
        <v>0.19029041996338836</v>
      </c>
      <c r="F22" s="944">
        <v>225877410</v>
      </c>
      <c r="G22" s="974">
        <v>0.16669680633541195</v>
      </c>
      <c r="K22" s="1310">
        <f t="shared" si="0"/>
        <v>36.4</v>
      </c>
      <c r="L22" s="1310"/>
      <c r="M22" s="1310">
        <f t="shared" si="1"/>
        <v>225.9</v>
      </c>
    </row>
    <row r="23" spans="2:14" ht="15" customHeight="1" x14ac:dyDescent="0.25">
      <c r="C23" s="1382">
        <v>2018</v>
      </c>
      <c r="D23" s="944">
        <v>38666069</v>
      </c>
      <c r="E23" s="974">
        <v>6.2211191415823652E-2</v>
      </c>
      <c r="F23" s="944">
        <v>200199883</v>
      </c>
      <c r="G23" s="974">
        <v>-0.11367903944002189</v>
      </c>
      <c r="I23" s="47"/>
      <c r="K23" s="1310">
        <f t="shared" si="0"/>
        <v>38.700000000000003</v>
      </c>
      <c r="L23" s="1310"/>
      <c r="M23" s="1310">
        <f t="shared" si="1"/>
        <v>200.2</v>
      </c>
    </row>
    <row r="24" spans="2:14" ht="15" customHeight="1" x14ac:dyDescent="0.25">
      <c r="C24" s="1382">
        <v>2019</v>
      </c>
      <c r="D24" s="944">
        <v>42294269</v>
      </c>
      <c r="E24" s="974">
        <v>9.2999999999999999E-2</v>
      </c>
      <c r="F24" s="944">
        <v>238462016</v>
      </c>
      <c r="G24" s="974">
        <v>0.191</v>
      </c>
      <c r="H24" s="61"/>
      <c r="I24" s="967"/>
      <c r="K24" s="1310">
        <f t="shared" si="0"/>
        <v>42.3</v>
      </c>
      <c r="L24" s="1310"/>
      <c r="M24" s="1310">
        <f t="shared" si="1"/>
        <v>238.5</v>
      </c>
    </row>
    <row r="25" spans="2:14" ht="16.2" x14ac:dyDescent="0.25">
      <c r="C25" s="1236" t="s">
        <v>2610</v>
      </c>
      <c r="D25" s="944">
        <v>38933466</v>
      </c>
      <c r="E25" s="974">
        <f>D25/D24-1</f>
        <v>-7.9462373495567395E-2</v>
      </c>
      <c r="F25" s="944">
        <v>166156682</v>
      </c>
      <c r="G25" s="974">
        <f>F25/F24-1</f>
        <v>-0.30321530956108333</v>
      </c>
      <c r="H25" s="1136"/>
      <c r="I25" s="1136"/>
      <c r="K25" s="1310">
        <f t="shared" si="0"/>
        <v>38.9</v>
      </c>
      <c r="L25" s="1310"/>
      <c r="M25" s="1310">
        <f t="shared" si="1"/>
        <v>166.2</v>
      </c>
    </row>
    <row r="26" spans="2:14" ht="12.75" customHeight="1" x14ac:dyDescent="0.25">
      <c r="C26" s="981"/>
      <c r="D26" s="290"/>
      <c r="E26" s="986"/>
      <c r="F26" s="290"/>
      <c r="G26" s="986"/>
      <c r="H26" s="987"/>
      <c r="I26" s="84"/>
      <c r="J26" s="84"/>
      <c r="K26" s="84"/>
      <c r="L26" s="636"/>
    </row>
    <row r="27" spans="2:14" s="26" customFormat="1" ht="12.75" customHeight="1" x14ac:dyDescent="0.25">
      <c r="C27" s="96" t="s">
        <v>408</v>
      </c>
      <c r="D27" s="74"/>
      <c r="E27" s="74"/>
      <c r="F27" s="74"/>
      <c r="G27" s="74"/>
      <c r="H27" s="84"/>
      <c r="I27" s="84"/>
      <c r="J27" s="84"/>
      <c r="K27" s="84"/>
      <c r="M27" s="172"/>
      <c r="N27" s="225"/>
    </row>
    <row r="28" spans="2:14" ht="12.75" customHeight="1" x14ac:dyDescent="0.25">
      <c r="C28" s="84"/>
      <c r="D28" s="74"/>
      <c r="E28" s="74"/>
      <c r="F28" s="74"/>
      <c r="G28" s="74"/>
      <c r="H28" s="84"/>
      <c r="I28" s="84"/>
      <c r="J28" s="84"/>
      <c r="K28" s="84"/>
      <c r="L28" s="636"/>
    </row>
    <row r="29" spans="2:14" ht="46.5" customHeight="1" x14ac:dyDescent="0.25">
      <c r="B29" s="1463" t="s">
        <v>1901</v>
      </c>
      <c r="C29" s="1463"/>
      <c r="D29" s="1463"/>
      <c r="E29" s="1463"/>
      <c r="F29" s="1463"/>
      <c r="G29" s="1463"/>
      <c r="H29" s="1463"/>
      <c r="I29" s="965"/>
      <c r="J29" s="84"/>
      <c r="K29" s="84"/>
      <c r="M29" s="172"/>
      <c r="N29" s="225"/>
    </row>
    <row r="30" spans="2:14" ht="13.8" x14ac:dyDescent="0.25">
      <c r="B30" s="1530"/>
      <c r="C30" s="1530"/>
      <c r="D30" s="1530"/>
      <c r="E30" s="1530"/>
      <c r="F30" s="1530"/>
      <c r="G30" s="1530"/>
      <c r="H30" s="1530"/>
      <c r="I30" s="96"/>
      <c r="J30" s="84"/>
      <c r="K30" s="84"/>
      <c r="L30" s="636"/>
    </row>
    <row r="31" spans="2:14" x14ac:dyDescent="0.25">
      <c r="M31" s="172"/>
      <c r="N31" s="225"/>
    </row>
    <row r="32" spans="2:14" x14ac:dyDescent="0.25">
      <c r="L32" s="636"/>
    </row>
    <row r="33" spans="3:14" ht="17.399999999999999" x14ac:dyDescent="0.3">
      <c r="C33" s="1452"/>
      <c r="D33" s="1452"/>
      <c r="E33" s="1452"/>
      <c r="F33" s="1452"/>
      <c r="G33" s="1452"/>
      <c r="M33" s="172"/>
      <c r="N33" s="225"/>
    </row>
    <row r="34" spans="3:14" x14ac:dyDescent="0.25">
      <c r="L34" s="636"/>
    </row>
    <row r="35" spans="3:14" x14ac:dyDescent="0.25">
      <c r="M35" s="172"/>
      <c r="N35" s="225"/>
    </row>
    <row r="36" spans="3:14" x14ac:dyDescent="0.25">
      <c r="L36" s="636"/>
    </row>
    <row r="37" spans="3:14" x14ac:dyDescent="0.25">
      <c r="M37" s="172"/>
      <c r="N37" s="225"/>
    </row>
    <row r="38" spans="3:14" x14ac:dyDescent="0.25">
      <c r="L38" s="636"/>
    </row>
    <row r="39" spans="3:14" x14ac:dyDescent="0.25">
      <c r="M39" s="172"/>
      <c r="N39" s="225"/>
    </row>
    <row r="40" spans="3:14" x14ac:dyDescent="0.25">
      <c r="L40" s="636"/>
    </row>
    <row r="41" spans="3:14" x14ac:dyDescent="0.25">
      <c r="M41" s="172"/>
      <c r="N41" s="225"/>
    </row>
    <row r="42" spans="3:14" x14ac:dyDescent="0.25">
      <c r="L42" s="636"/>
    </row>
    <row r="43" spans="3:14" x14ac:dyDescent="0.25">
      <c r="M43" s="172"/>
      <c r="N43" s="225"/>
    </row>
    <row r="44" spans="3:14" x14ac:dyDescent="0.25">
      <c r="L44" s="636"/>
    </row>
    <row r="45" spans="3:14" x14ac:dyDescent="0.25">
      <c r="M45" s="172"/>
      <c r="N45" s="225"/>
    </row>
    <row r="57" spans="3:3" ht="13.8" x14ac:dyDescent="0.25">
      <c r="C57" s="26"/>
    </row>
  </sheetData>
  <customSheetViews>
    <customSheetView guid="{9014CDA8-C3FC-41E6-A045-DAEFC55B82B1}" showPageBreaks="1" fitToPage="1" printArea="1" topLeftCell="A7">
      <selection activeCell="I17" sqref="I17"/>
      <pageMargins left="0.75" right="0.75" top="1" bottom="1" header="0.5" footer="0.5"/>
      <printOptions horizontalCentered="1"/>
      <pageSetup scale="93" firstPageNumber="33" orientation="portrait" horizontalDpi="4294967292" verticalDpi="300" r:id="rId1"/>
      <headerFooter alignWithMargins="0">
        <oddFooter>&amp;C&amp;P</oddFooter>
      </headerFooter>
    </customSheetView>
    <customSheetView guid="{F67F5823-51D5-4D47-B100-5B47C1E6BCB9}" showPageBreaks="1" fitToPage="1" printArea="1">
      <selection activeCell="I17" sqref="I17"/>
      <pageMargins left="0.75" right="0.75" top="1" bottom="1" header="0.5" footer="0.5"/>
      <printOptions horizontalCentered="1"/>
      <pageSetup scale="92" firstPageNumber="33" orientation="portrait" horizontalDpi="4294967292" verticalDpi="300" r:id="rId2"/>
      <headerFooter alignWithMargins="0">
        <oddFooter>&amp;C&amp;P</oddFooter>
      </headerFooter>
    </customSheetView>
  </customSheetViews>
  <mergeCells count="8">
    <mergeCell ref="B1:H1"/>
    <mergeCell ref="B3:H3"/>
    <mergeCell ref="B4:H4"/>
    <mergeCell ref="C33:G33"/>
    <mergeCell ref="D7:E7"/>
    <mergeCell ref="F7:G7"/>
    <mergeCell ref="B29:H29"/>
    <mergeCell ref="B30:H30"/>
  </mergeCells>
  <phoneticPr fontId="0" type="noConversion"/>
  <printOptions horizontalCentered="1"/>
  <pageMargins left="0.74803149606299202" right="0.74803149606299202" top="0.98425196850393704" bottom="0.98425196850393704" header="0.511811023622047" footer="0.511811023622047"/>
  <pageSetup scale="88" firstPageNumber="27" orientation="portrait" useFirstPageNumber="1" r:id="rId3"/>
  <headerFooter alignWithMargins="0"/>
  <drawing r:id="rId4"/>
  <legacyDrawingHF r:id="rId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78">
    <tabColor indexed="14"/>
    <pageSetUpPr fitToPage="1"/>
  </sheetPr>
  <dimension ref="A1:O92"/>
  <sheetViews>
    <sheetView zoomScaleNormal="100" workbookViewId="0">
      <selection sqref="A1:I1"/>
    </sheetView>
  </sheetViews>
  <sheetFormatPr defaultRowHeight="13.2" x14ac:dyDescent="0.25"/>
  <cols>
    <col min="1" max="1" width="11.88671875" style="2" customWidth="1"/>
    <col min="2" max="5" width="12.6640625" customWidth="1"/>
    <col min="6" max="6" width="12.5546875" customWidth="1"/>
    <col min="7" max="9" width="12.6640625" customWidth="1"/>
    <col min="10" max="10" width="2.88671875" customWidth="1"/>
  </cols>
  <sheetData>
    <row r="1" spans="1:15" ht="17.399999999999999" x14ac:dyDescent="0.3">
      <c r="A1" s="1451" t="s">
        <v>288</v>
      </c>
      <c r="B1" s="1451"/>
      <c r="C1" s="1451"/>
      <c r="D1" s="1451"/>
      <c r="E1" s="1451"/>
      <c r="F1" s="1451"/>
      <c r="G1" s="1451"/>
      <c r="H1" s="1451"/>
      <c r="I1" s="1451"/>
      <c r="J1" s="15"/>
      <c r="K1" s="29"/>
      <c r="L1" s="29"/>
      <c r="M1" s="29"/>
      <c r="N1" s="29"/>
      <c r="O1" s="29"/>
    </row>
    <row r="2" spans="1:15" ht="12.75" customHeight="1" x14ac:dyDescent="0.3">
      <c r="A2" s="48"/>
      <c r="B2" s="2"/>
      <c r="C2" s="2"/>
      <c r="D2" s="2"/>
      <c r="E2" s="2"/>
      <c r="F2" s="2"/>
      <c r="G2" s="2"/>
      <c r="H2" s="2"/>
      <c r="I2" s="2"/>
      <c r="J2" s="2"/>
      <c r="K2" s="2"/>
      <c r="L2" s="2"/>
    </row>
    <row r="3" spans="1:15" ht="17.399999999999999" x14ac:dyDescent="0.3">
      <c r="A3" s="1452" t="s">
        <v>2613</v>
      </c>
      <c r="B3" s="1452"/>
      <c r="C3" s="1452"/>
      <c r="D3" s="1452"/>
      <c r="E3" s="1452"/>
      <c r="F3" s="1452"/>
      <c r="G3" s="1452"/>
      <c r="H3" s="1452"/>
      <c r="I3" s="1452"/>
      <c r="J3" s="15"/>
      <c r="K3" s="29"/>
      <c r="L3" s="29"/>
      <c r="M3" s="29"/>
      <c r="N3" s="29"/>
      <c r="O3" s="29"/>
    </row>
    <row r="4" spans="1:15" ht="17.399999999999999" x14ac:dyDescent="0.3">
      <c r="A4" s="1452" t="s">
        <v>440</v>
      </c>
      <c r="B4" s="1452"/>
      <c r="C4" s="1452"/>
      <c r="D4" s="1452"/>
      <c r="E4" s="1452"/>
      <c r="F4" s="1452"/>
      <c r="G4" s="1452"/>
      <c r="H4" s="1452"/>
      <c r="I4" s="1452"/>
      <c r="J4" s="15"/>
      <c r="K4" s="29"/>
      <c r="L4" s="29"/>
      <c r="M4" s="29"/>
      <c r="N4" s="29"/>
      <c r="O4" s="29"/>
    </row>
    <row r="5" spans="1:15" ht="17.399999999999999" x14ac:dyDescent="0.3">
      <c r="A5" s="1452" t="s">
        <v>901</v>
      </c>
      <c r="B5" s="1452"/>
      <c r="C5" s="1452"/>
      <c r="D5" s="1452"/>
      <c r="E5" s="1452"/>
      <c r="F5" s="1452"/>
      <c r="G5" s="1452"/>
      <c r="H5" s="1452"/>
      <c r="I5" s="1452"/>
      <c r="J5" s="15"/>
      <c r="K5" s="29"/>
      <c r="L5" s="29"/>
      <c r="M5" s="29"/>
      <c r="N5" s="29"/>
      <c r="O5" s="29"/>
    </row>
    <row r="6" spans="1:15" ht="12.75" customHeight="1" x14ac:dyDescent="0.3">
      <c r="A6" s="15"/>
      <c r="B6" s="15"/>
      <c r="C6" s="15"/>
      <c r="D6" s="15"/>
      <c r="E6" s="15"/>
      <c r="F6" s="15"/>
      <c r="G6" s="15"/>
      <c r="H6" s="15"/>
      <c r="I6" s="15"/>
      <c r="J6" s="15"/>
      <c r="K6" s="29"/>
      <c r="L6" s="29"/>
      <c r="M6" s="29"/>
      <c r="N6" s="29"/>
      <c r="O6" s="29"/>
    </row>
    <row r="7" spans="1:15" ht="12.75" customHeight="1" x14ac:dyDescent="0.3">
      <c r="A7" s="48"/>
      <c r="B7" s="15"/>
      <c r="C7" s="15"/>
      <c r="D7" s="15"/>
      <c r="E7" s="15"/>
      <c r="F7" s="15"/>
      <c r="G7" s="15"/>
      <c r="H7" s="15"/>
      <c r="I7" s="15"/>
      <c r="J7" s="15"/>
      <c r="K7" s="15"/>
      <c r="L7" s="15"/>
      <c r="M7" s="15"/>
    </row>
    <row r="8" spans="1:15" s="28" customFormat="1" ht="18.600000000000001" thickBot="1" x14ac:dyDescent="0.35">
      <c r="A8" s="71" t="s">
        <v>423</v>
      </c>
      <c r="B8" s="72">
        <v>2013</v>
      </c>
      <c r="C8" s="72">
        <v>2014</v>
      </c>
      <c r="D8" s="72">
        <v>2015</v>
      </c>
      <c r="E8" s="72">
        <v>2016</v>
      </c>
      <c r="F8" s="72">
        <v>2017</v>
      </c>
      <c r="G8" s="72">
        <v>2018</v>
      </c>
      <c r="H8" s="72">
        <v>2019</v>
      </c>
      <c r="I8" s="72" t="s">
        <v>2413</v>
      </c>
      <c r="J8" s="59"/>
    </row>
    <row r="9" spans="1:15" ht="4.5" customHeight="1" x14ac:dyDescent="0.25">
      <c r="B9" s="14"/>
      <c r="C9" s="14"/>
      <c r="D9" s="14"/>
      <c r="E9" s="14"/>
      <c r="F9" s="14"/>
      <c r="G9" s="14"/>
      <c r="H9" s="14"/>
      <c r="I9" s="14"/>
      <c r="J9" s="14"/>
    </row>
    <row r="10" spans="1:15" s="10" customFormat="1" ht="13.8" x14ac:dyDescent="0.25">
      <c r="A10" s="204" t="s">
        <v>99</v>
      </c>
      <c r="B10" s="67">
        <v>95.4</v>
      </c>
      <c r="C10" s="67">
        <v>96.5</v>
      </c>
      <c r="D10" s="67">
        <v>59</v>
      </c>
      <c r="E10" s="67">
        <v>56.5</v>
      </c>
      <c r="F10" s="67">
        <v>55</v>
      </c>
      <c r="G10" s="67">
        <v>90</v>
      </c>
      <c r="H10" s="67">
        <v>66</v>
      </c>
      <c r="I10" s="67">
        <v>100</v>
      </c>
      <c r="J10" s="119"/>
      <c r="K10" s="514"/>
      <c r="L10" s="1311"/>
      <c r="M10" s="1312"/>
    </row>
    <row r="11" spans="1:15" s="10" customFormat="1" ht="13.8" x14ac:dyDescent="0.25">
      <c r="A11" s="204" t="s">
        <v>100</v>
      </c>
      <c r="B11" s="67">
        <v>52.4</v>
      </c>
      <c r="C11" s="67">
        <v>30.4</v>
      </c>
      <c r="D11" s="67" t="s">
        <v>1791</v>
      </c>
      <c r="E11" s="67">
        <v>38.5</v>
      </c>
      <c r="F11" s="67" t="s">
        <v>1791</v>
      </c>
      <c r="G11" s="67" t="s">
        <v>1791</v>
      </c>
      <c r="H11" s="67">
        <v>30</v>
      </c>
      <c r="I11" s="67">
        <v>80</v>
      </c>
      <c r="J11" s="119"/>
      <c r="K11" s="514"/>
      <c r="L11" s="1311"/>
      <c r="M11" s="1312"/>
    </row>
    <row r="12" spans="1:15" s="10" customFormat="1" ht="13.8" x14ac:dyDescent="0.25">
      <c r="A12" s="204" t="s">
        <v>101</v>
      </c>
      <c r="B12" s="67">
        <v>20.8</v>
      </c>
      <c r="C12" s="67">
        <v>16.600000000000001</v>
      </c>
      <c r="D12" s="67">
        <v>18.3</v>
      </c>
      <c r="E12" s="67">
        <v>32.5</v>
      </c>
      <c r="F12" s="67">
        <v>40</v>
      </c>
      <c r="G12" s="67">
        <v>25</v>
      </c>
      <c r="H12" s="67">
        <v>46</v>
      </c>
      <c r="I12" s="67">
        <v>50</v>
      </c>
      <c r="J12" s="119"/>
      <c r="K12" s="514"/>
      <c r="L12" s="1311"/>
      <c r="M12" s="1312"/>
    </row>
    <row r="13" spans="1:15" s="10" customFormat="1" ht="13.8" x14ac:dyDescent="0.25">
      <c r="A13" s="204" t="s">
        <v>102</v>
      </c>
      <c r="B13" s="67">
        <v>34.200000000000003</v>
      </c>
      <c r="C13" s="67">
        <v>50.1</v>
      </c>
      <c r="D13" s="67">
        <v>60</v>
      </c>
      <c r="E13" s="67">
        <v>76.7</v>
      </c>
      <c r="F13" s="67">
        <v>75</v>
      </c>
      <c r="G13" s="67">
        <v>78.5</v>
      </c>
      <c r="H13" s="67">
        <v>92</v>
      </c>
      <c r="I13" s="67">
        <v>110</v>
      </c>
      <c r="J13" s="119"/>
      <c r="K13" s="514"/>
      <c r="L13" s="1311"/>
      <c r="M13" s="1312"/>
    </row>
    <row r="14" spans="1:15" s="10" customFormat="1" ht="13.8" x14ac:dyDescent="0.25">
      <c r="A14" s="204" t="s">
        <v>103</v>
      </c>
      <c r="B14" s="67">
        <v>75.8</v>
      </c>
      <c r="C14" s="67">
        <v>32</v>
      </c>
      <c r="D14" s="67">
        <v>30</v>
      </c>
      <c r="E14" s="67" t="s">
        <v>1791</v>
      </c>
      <c r="F14" s="67">
        <v>70</v>
      </c>
      <c r="G14" s="67">
        <v>70</v>
      </c>
      <c r="H14" s="67">
        <v>70</v>
      </c>
      <c r="I14" s="67">
        <v>75</v>
      </c>
      <c r="J14" s="119"/>
      <c r="K14" s="514"/>
      <c r="L14" s="1311"/>
      <c r="M14" s="1312"/>
    </row>
    <row r="15" spans="1:15" s="10" customFormat="1" ht="15.75" customHeight="1" x14ac:dyDescent="0.25">
      <c r="A15" s="204" t="s">
        <v>104</v>
      </c>
      <c r="B15" s="67">
        <v>300</v>
      </c>
      <c r="C15" s="67">
        <v>380</v>
      </c>
      <c r="D15" s="67">
        <v>460</v>
      </c>
      <c r="E15" s="67">
        <v>633</v>
      </c>
      <c r="F15" s="67">
        <v>621</v>
      </c>
      <c r="G15" s="67">
        <v>520</v>
      </c>
      <c r="H15" s="67">
        <v>564</v>
      </c>
      <c r="I15" s="67">
        <v>430</v>
      </c>
      <c r="J15" s="119"/>
      <c r="K15" s="514"/>
      <c r="L15" s="1311"/>
      <c r="M15" s="1312"/>
    </row>
    <row r="16" spans="1:15" s="10" customFormat="1" ht="13.8" x14ac:dyDescent="0.25">
      <c r="A16" s="10" t="s">
        <v>930</v>
      </c>
      <c r="B16" s="67">
        <v>225.4</v>
      </c>
      <c r="C16" s="67">
        <v>290</v>
      </c>
      <c r="D16" s="67">
        <v>270</v>
      </c>
      <c r="E16" s="67">
        <v>375.1</v>
      </c>
      <c r="F16" s="67">
        <v>400</v>
      </c>
      <c r="G16" s="67">
        <v>550</v>
      </c>
      <c r="H16" s="67">
        <v>550</v>
      </c>
      <c r="I16" s="67">
        <v>425</v>
      </c>
      <c r="J16" s="119"/>
      <c r="K16" s="514"/>
      <c r="L16" s="1311"/>
      <c r="M16" s="1312"/>
    </row>
    <row r="17" spans="1:13" s="10" customFormat="1" ht="13.8" x14ac:dyDescent="0.25">
      <c r="A17" s="10" t="s">
        <v>931</v>
      </c>
      <c r="B17" s="67">
        <v>48.7</v>
      </c>
      <c r="C17" s="67">
        <v>53.7</v>
      </c>
      <c r="D17" s="67">
        <v>53.4</v>
      </c>
      <c r="E17" s="67">
        <v>49.4</v>
      </c>
      <c r="F17" s="67">
        <v>50</v>
      </c>
      <c r="G17" s="67">
        <v>55</v>
      </c>
      <c r="H17" s="67">
        <v>51</v>
      </c>
      <c r="I17" s="67">
        <v>60</v>
      </c>
      <c r="J17" s="119"/>
      <c r="K17" s="514"/>
      <c r="L17" s="1311"/>
      <c r="M17" s="1312"/>
    </row>
    <row r="18" spans="1:13" s="10" customFormat="1" ht="13.8" x14ac:dyDescent="0.25">
      <c r="A18" s="10" t="s">
        <v>81</v>
      </c>
      <c r="B18" s="67">
        <v>120</v>
      </c>
      <c r="C18" s="67">
        <v>135</v>
      </c>
      <c r="D18" s="67">
        <v>170</v>
      </c>
      <c r="E18" s="67">
        <v>170</v>
      </c>
      <c r="F18" s="67">
        <v>160</v>
      </c>
      <c r="G18" s="67">
        <v>145</v>
      </c>
      <c r="H18" s="67">
        <v>160</v>
      </c>
      <c r="I18" s="67">
        <v>160</v>
      </c>
      <c r="J18" s="119"/>
      <c r="K18" s="514"/>
      <c r="L18" s="1311"/>
      <c r="M18" s="1312"/>
    </row>
    <row r="19" spans="1:13" s="10" customFormat="1" ht="13.8" x14ac:dyDescent="0.25">
      <c r="A19" s="10" t="s">
        <v>887</v>
      </c>
      <c r="B19" s="67">
        <v>65</v>
      </c>
      <c r="C19" s="67">
        <v>65</v>
      </c>
      <c r="D19" s="67">
        <v>65</v>
      </c>
      <c r="E19" s="67">
        <v>65</v>
      </c>
      <c r="F19" s="67">
        <v>65</v>
      </c>
      <c r="G19" s="67">
        <v>65</v>
      </c>
      <c r="H19" s="67">
        <v>70</v>
      </c>
      <c r="I19" s="67">
        <v>70</v>
      </c>
      <c r="J19" s="119"/>
      <c r="K19" s="514"/>
      <c r="L19" s="1311"/>
      <c r="M19" s="1312"/>
    </row>
    <row r="20" spans="1:13" s="10" customFormat="1" ht="14.25" customHeight="1" x14ac:dyDescent="0.25">
      <c r="A20" s="10" t="s">
        <v>932</v>
      </c>
      <c r="B20" s="67">
        <v>14.6</v>
      </c>
      <c r="C20" s="67">
        <v>13</v>
      </c>
      <c r="D20" s="67" t="s">
        <v>1791</v>
      </c>
      <c r="E20" s="67">
        <v>10</v>
      </c>
      <c r="F20" s="67" t="s">
        <v>1791</v>
      </c>
      <c r="G20" s="67" t="s">
        <v>1791</v>
      </c>
      <c r="H20" s="67" t="s">
        <v>1791</v>
      </c>
      <c r="I20" s="67" t="s">
        <v>1791</v>
      </c>
      <c r="J20" s="119"/>
      <c r="K20" s="514"/>
      <c r="L20" s="1311"/>
      <c r="M20" s="1312"/>
    </row>
    <row r="21" spans="1:13" s="10" customFormat="1" ht="12.75" customHeight="1" x14ac:dyDescent="0.25">
      <c r="B21" s="67"/>
      <c r="C21" s="67"/>
      <c r="D21" s="67"/>
      <c r="E21" s="67"/>
      <c r="F21" s="65"/>
      <c r="G21" s="67"/>
      <c r="H21" s="67"/>
      <c r="I21" s="67"/>
      <c r="J21" s="67"/>
    </row>
    <row r="22" spans="1:13" s="10" customFormat="1" ht="14.25" customHeight="1" x14ac:dyDescent="0.25">
      <c r="A22" s="10" t="s">
        <v>2370</v>
      </c>
      <c r="B22" s="67"/>
      <c r="C22" s="67"/>
      <c r="D22" s="67"/>
      <c r="E22" s="67"/>
      <c r="F22" s="65"/>
      <c r="G22" s="67"/>
      <c r="H22" s="67"/>
      <c r="I22" s="67"/>
      <c r="J22" s="67"/>
    </row>
    <row r="23" spans="1:13" ht="12.75" customHeight="1" x14ac:dyDescent="0.25">
      <c r="A23" s="10"/>
      <c r="B23" s="26"/>
    </row>
    <row r="24" spans="1:13" ht="28.5" customHeight="1" x14ac:dyDescent="0.25">
      <c r="A24" s="1463" t="s">
        <v>2139</v>
      </c>
      <c r="B24" s="1463"/>
      <c r="C24" s="1463"/>
      <c r="D24" s="1463"/>
      <c r="E24" s="1463"/>
      <c r="F24" s="1463"/>
      <c r="G24" s="1463"/>
      <c r="H24" s="1463"/>
      <c r="I24" s="1463"/>
    </row>
    <row r="25" spans="1:13" ht="12.75" customHeight="1" x14ac:dyDescent="0.25">
      <c r="A25" s="96" t="s">
        <v>436</v>
      </c>
    </row>
    <row r="26" spans="1:13" ht="12.75" customHeight="1" x14ac:dyDescent="0.25">
      <c r="A26" s="96"/>
    </row>
    <row r="27" spans="1:13" ht="12.75" customHeight="1" x14ac:dyDescent="0.25">
      <c r="A27" s="162"/>
    </row>
    <row r="28" spans="1:13" ht="17.399999999999999" x14ac:dyDescent="0.3">
      <c r="A28" s="1451" t="s">
        <v>290</v>
      </c>
      <c r="B28" s="1451"/>
      <c r="C28" s="1451"/>
      <c r="D28" s="1451"/>
      <c r="E28" s="1451"/>
      <c r="F28" s="1451"/>
      <c r="G28" s="1451"/>
      <c r="H28" s="1451"/>
      <c r="I28" s="1451"/>
      <c r="J28" s="15"/>
      <c r="K28" s="29"/>
    </row>
    <row r="29" spans="1:13" ht="12.75" customHeight="1" x14ac:dyDescent="0.3">
      <c r="A29" s="48"/>
      <c r="B29" s="15"/>
      <c r="C29" s="15"/>
      <c r="D29" s="15"/>
      <c r="E29" s="15"/>
      <c r="F29" s="15"/>
      <c r="G29" s="15"/>
      <c r="H29" s="15"/>
      <c r="I29" s="15"/>
      <c r="J29" s="15"/>
      <c r="K29" s="15"/>
    </row>
    <row r="30" spans="1:13" ht="17.399999999999999" x14ac:dyDescent="0.3">
      <c r="A30" s="1452" t="s">
        <v>2614</v>
      </c>
      <c r="B30" s="1452"/>
      <c r="C30" s="1452"/>
      <c r="D30" s="1452"/>
      <c r="E30" s="1452"/>
      <c r="F30" s="1452"/>
      <c r="G30" s="1452"/>
      <c r="H30" s="1452"/>
      <c r="I30" s="1452"/>
      <c r="J30" s="15"/>
      <c r="K30" s="29"/>
    </row>
    <row r="31" spans="1:13" ht="17.399999999999999" x14ac:dyDescent="0.3">
      <c r="A31" s="1452" t="s">
        <v>440</v>
      </c>
      <c r="B31" s="1452"/>
      <c r="C31" s="1452"/>
      <c r="D31" s="1452"/>
      <c r="E31" s="1452"/>
      <c r="F31" s="1452"/>
      <c r="G31" s="1452"/>
      <c r="H31" s="1452"/>
      <c r="I31" s="1452"/>
      <c r="J31" s="15"/>
      <c r="K31" s="29"/>
    </row>
    <row r="32" spans="1:13" ht="12.75" customHeight="1" x14ac:dyDescent="0.3">
      <c r="A32" s="15"/>
      <c r="B32" s="15"/>
      <c r="C32" s="15"/>
      <c r="D32" s="15"/>
      <c r="E32" s="15"/>
      <c r="F32" s="15"/>
      <c r="G32" s="15"/>
      <c r="H32" s="15"/>
      <c r="I32" s="15"/>
      <c r="J32" s="15"/>
      <c r="K32" s="29"/>
    </row>
    <row r="33" spans="1:11" ht="12.75" customHeight="1" x14ac:dyDescent="0.3">
      <c r="A33" s="48"/>
      <c r="B33" s="15"/>
      <c r="C33" s="15"/>
      <c r="D33" s="15"/>
      <c r="E33" s="15"/>
      <c r="F33" s="15"/>
      <c r="G33" s="15"/>
      <c r="H33" s="15"/>
      <c r="I33" s="15"/>
      <c r="J33" s="15"/>
      <c r="K33" s="15"/>
    </row>
    <row r="34" spans="1:11" s="271" customFormat="1" ht="14.25" customHeight="1" x14ac:dyDescent="0.3">
      <c r="A34" s="11"/>
      <c r="B34" s="1459" t="s">
        <v>746</v>
      </c>
      <c r="C34" s="1459"/>
      <c r="D34" s="1459" t="s">
        <v>747</v>
      </c>
      <c r="E34" s="1459"/>
      <c r="F34" s="1459" t="s">
        <v>189</v>
      </c>
      <c r="G34" s="1459"/>
      <c r="H34" s="1459" t="s">
        <v>900</v>
      </c>
      <c r="I34" s="1459"/>
      <c r="J34" s="16"/>
      <c r="K34" s="16"/>
    </row>
    <row r="35" spans="1:11" ht="15.6" x14ac:dyDescent="0.3">
      <c r="A35" s="11"/>
      <c r="B35" s="16" t="s">
        <v>96</v>
      </c>
      <c r="C35" s="16" t="s">
        <v>95</v>
      </c>
      <c r="D35" s="16" t="s">
        <v>96</v>
      </c>
      <c r="E35" s="16" t="s">
        <v>95</v>
      </c>
      <c r="F35" s="16" t="s">
        <v>96</v>
      </c>
      <c r="G35" s="16" t="s">
        <v>95</v>
      </c>
      <c r="H35" s="16" t="s">
        <v>96</v>
      </c>
      <c r="I35" s="16" t="s">
        <v>95</v>
      </c>
      <c r="J35" s="16"/>
    </row>
    <row r="36" spans="1:11" ht="15.6" x14ac:dyDescent="0.3">
      <c r="A36" s="11" t="s">
        <v>1084</v>
      </c>
      <c r="B36" s="23" t="s">
        <v>18</v>
      </c>
      <c r="C36" s="23" t="s">
        <v>745</v>
      </c>
      <c r="D36" s="23" t="s">
        <v>18</v>
      </c>
      <c r="E36" s="23" t="s">
        <v>745</v>
      </c>
      <c r="F36" s="23" t="s">
        <v>18</v>
      </c>
      <c r="G36" s="23" t="s">
        <v>745</v>
      </c>
      <c r="H36" s="23" t="s">
        <v>18</v>
      </c>
      <c r="I36" s="23" t="s">
        <v>745</v>
      </c>
      <c r="J36" s="260"/>
    </row>
    <row r="37" spans="1:11" ht="3.75" customHeight="1" thickBot="1" x14ac:dyDescent="0.3">
      <c r="A37" s="17"/>
      <c r="B37" s="18"/>
      <c r="C37" s="18"/>
      <c r="D37" s="18"/>
      <c r="E37" s="18"/>
      <c r="F37" s="24"/>
      <c r="G37" s="24"/>
      <c r="H37" s="18"/>
      <c r="I37" s="18"/>
      <c r="J37" s="69"/>
    </row>
    <row r="38" spans="1:11" ht="13.8" x14ac:dyDescent="0.25">
      <c r="A38" s="1300">
        <v>2007</v>
      </c>
      <c r="B38" s="21">
        <v>1684</v>
      </c>
      <c r="C38" s="1181">
        <v>10</v>
      </c>
      <c r="D38" s="21">
        <v>6702</v>
      </c>
      <c r="E38" s="21">
        <v>2805</v>
      </c>
      <c r="F38" s="21">
        <v>21777</v>
      </c>
      <c r="G38" s="21">
        <v>17076</v>
      </c>
      <c r="H38" s="21">
        <v>30163</v>
      </c>
      <c r="I38" s="21">
        <v>19891</v>
      </c>
      <c r="J38" s="159"/>
      <c r="K38" s="47"/>
    </row>
    <row r="39" spans="1:11" ht="13.8" x14ac:dyDescent="0.25">
      <c r="A39" s="1300">
        <v>2008</v>
      </c>
      <c r="B39" s="21">
        <v>1624</v>
      </c>
      <c r="C39" s="1235">
        <v>242</v>
      </c>
      <c r="D39" s="21">
        <v>5654</v>
      </c>
      <c r="E39" s="21">
        <v>2565</v>
      </c>
      <c r="F39" s="21">
        <v>22381</v>
      </c>
      <c r="G39" s="21">
        <v>16920</v>
      </c>
      <c r="H39" s="21">
        <v>29659</v>
      </c>
      <c r="I39" s="21">
        <v>19726</v>
      </c>
      <c r="J39" s="181"/>
      <c r="K39" s="47"/>
    </row>
    <row r="40" spans="1:11" ht="13.8" x14ac:dyDescent="0.25">
      <c r="A40" s="1300">
        <v>2009</v>
      </c>
      <c r="B40" s="21">
        <v>1828</v>
      </c>
      <c r="C40" s="1235">
        <v>243</v>
      </c>
      <c r="D40" s="21">
        <v>5075</v>
      </c>
      <c r="E40" s="21">
        <v>2281</v>
      </c>
      <c r="F40" s="21">
        <v>24655</v>
      </c>
      <c r="G40" s="21">
        <v>18639</v>
      </c>
      <c r="H40" s="21">
        <v>31558</v>
      </c>
      <c r="I40" s="21">
        <v>21163</v>
      </c>
      <c r="J40" s="181"/>
      <c r="K40" s="47"/>
    </row>
    <row r="41" spans="1:11" ht="13.8" x14ac:dyDescent="0.25">
      <c r="A41" s="1300">
        <v>2010</v>
      </c>
      <c r="B41" s="21">
        <v>2200</v>
      </c>
      <c r="C41" s="1235">
        <v>283</v>
      </c>
      <c r="D41" s="21">
        <v>5844</v>
      </c>
      <c r="E41" s="21">
        <v>2478</v>
      </c>
      <c r="F41" s="21">
        <v>26603</v>
      </c>
      <c r="G41" s="21">
        <v>20112</v>
      </c>
      <c r="H41" s="21">
        <v>34647</v>
      </c>
      <c r="I41" s="21">
        <v>22872</v>
      </c>
      <c r="J41" s="181"/>
      <c r="K41" s="47"/>
    </row>
    <row r="42" spans="1:11" ht="13.8" x14ac:dyDescent="0.25">
      <c r="A42" s="1300">
        <v>2011</v>
      </c>
      <c r="B42" s="21">
        <v>3700</v>
      </c>
      <c r="C42" s="1235">
        <v>472</v>
      </c>
      <c r="D42" s="21">
        <v>6622</v>
      </c>
      <c r="E42" s="21">
        <v>2682</v>
      </c>
      <c r="F42" s="21">
        <v>26716</v>
      </c>
      <c r="G42" s="21">
        <v>20894</v>
      </c>
      <c r="H42" s="21">
        <v>37038</v>
      </c>
      <c r="I42" s="21">
        <v>24048</v>
      </c>
      <c r="J42" s="181"/>
      <c r="K42" s="47"/>
    </row>
    <row r="43" spans="1:11" ht="13.8" x14ac:dyDescent="0.25">
      <c r="A43" s="1300">
        <v>2012</v>
      </c>
      <c r="B43" s="688">
        <v>3200</v>
      </c>
      <c r="C43" s="1235">
        <v>620</v>
      </c>
      <c r="D43" s="629">
        <v>7617</v>
      </c>
      <c r="E43" s="629">
        <v>2787</v>
      </c>
      <c r="F43" s="629">
        <v>30014</v>
      </c>
      <c r="G43" s="629">
        <v>22690</v>
      </c>
      <c r="H43" s="629">
        <v>40984</v>
      </c>
      <c r="I43" s="966">
        <v>26172</v>
      </c>
      <c r="J43" s="181"/>
      <c r="K43" s="47"/>
    </row>
    <row r="44" spans="1:11" ht="13.8" x14ac:dyDescent="0.25">
      <c r="A44" s="1300">
        <v>2013</v>
      </c>
      <c r="B44" s="688">
        <v>3000</v>
      </c>
      <c r="C44" s="1235">
        <v>593</v>
      </c>
      <c r="D44" s="638">
        <v>8671</v>
      </c>
      <c r="E44" s="638">
        <v>3278</v>
      </c>
      <c r="F44" s="638">
        <v>28673</v>
      </c>
      <c r="G44" s="638">
        <v>20009</v>
      </c>
      <c r="H44" s="638">
        <v>40569</v>
      </c>
      <c r="I44" s="966">
        <v>23990</v>
      </c>
      <c r="J44" s="181"/>
      <c r="K44" s="47"/>
    </row>
    <row r="45" spans="1:11" ht="13.8" x14ac:dyDescent="0.25">
      <c r="A45" s="1300">
        <v>2014</v>
      </c>
      <c r="B45" s="688">
        <v>3200</v>
      </c>
      <c r="C45" s="1235">
        <v>358</v>
      </c>
      <c r="D45" s="688">
        <v>9849</v>
      </c>
      <c r="E45" s="688">
        <v>3309</v>
      </c>
      <c r="F45" s="688">
        <v>30937</v>
      </c>
      <c r="G45" s="688">
        <v>20047</v>
      </c>
      <c r="H45" s="688">
        <v>44237</v>
      </c>
      <c r="I45" s="966">
        <v>23807</v>
      </c>
      <c r="J45" s="181"/>
      <c r="K45" s="47"/>
    </row>
    <row r="46" spans="1:11" ht="13.8" x14ac:dyDescent="0.25">
      <c r="A46" s="1300">
        <v>2015</v>
      </c>
      <c r="B46" s="788" t="s">
        <v>1253</v>
      </c>
      <c r="C46" s="1235">
        <v>649</v>
      </c>
      <c r="D46" s="788">
        <v>12828</v>
      </c>
      <c r="E46" s="788">
        <v>3422</v>
      </c>
      <c r="F46" s="788">
        <v>25714</v>
      </c>
      <c r="G46" s="788">
        <v>17944</v>
      </c>
      <c r="H46" s="788" t="s">
        <v>1253</v>
      </c>
      <c r="I46" s="966">
        <v>22355</v>
      </c>
      <c r="J46" s="181"/>
      <c r="K46" s="47"/>
    </row>
    <row r="47" spans="1:11" ht="13.8" x14ac:dyDescent="0.25">
      <c r="A47" s="1300">
        <v>2016</v>
      </c>
      <c r="B47" s="856">
        <v>3900</v>
      </c>
      <c r="C47" s="1235">
        <v>609</v>
      </c>
      <c r="D47" s="856">
        <v>12952</v>
      </c>
      <c r="E47" s="856">
        <v>3672</v>
      </c>
      <c r="F47" s="856">
        <v>28275</v>
      </c>
      <c r="G47" s="856">
        <v>19732</v>
      </c>
      <c r="H47" s="856">
        <v>45288</v>
      </c>
      <c r="I47" s="966">
        <v>24141</v>
      </c>
      <c r="J47" s="181"/>
      <c r="K47" s="47"/>
    </row>
    <row r="48" spans="1:11" ht="14.25" customHeight="1" x14ac:dyDescent="0.25">
      <c r="A48" s="1300">
        <v>2017</v>
      </c>
      <c r="B48" s="1039">
        <v>3900</v>
      </c>
      <c r="C48" s="1235">
        <v>464</v>
      </c>
      <c r="D48" s="966">
        <v>13857</v>
      </c>
      <c r="E48" s="966">
        <v>3928</v>
      </c>
      <c r="F48" s="966">
        <v>28666</v>
      </c>
      <c r="G48" s="966">
        <v>20004</v>
      </c>
      <c r="H48" s="1039">
        <v>46712</v>
      </c>
      <c r="I48" s="966">
        <v>24508</v>
      </c>
      <c r="J48" s="181"/>
      <c r="K48" s="47"/>
    </row>
    <row r="49" spans="1:11" ht="14.25" customHeight="1" x14ac:dyDescent="0.25">
      <c r="A49" s="1300">
        <v>2018</v>
      </c>
      <c r="B49" s="1040">
        <v>4100</v>
      </c>
      <c r="C49" s="1235">
        <v>459</v>
      </c>
      <c r="D49" s="1040">
        <v>14034</v>
      </c>
      <c r="E49" s="1040">
        <v>3987</v>
      </c>
      <c r="F49" s="1040">
        <v>29100</v>
      </c>
      <c r="G49" s="1040">
        <v>20307</v>
      </c>
      <c r="H49" s="1040">
        <v>47685</v>
      </c>
      <c r="I49" s="1040">
        <v>24947</v>
      </c>
      <c r="J49" s="181"/>
      <c r="K49" s="47"/>
    </row>
    <row r="50" spans="1:11" ht="14.25" customHeight="1" x14ac:dyDescent="0.25">
      <c r="A50" s="1383" t="s">
        <v>2616</v>
      </c>
      <c r="B50" s="1181">
        <v>4100</v>
      </c>
      <c r="C50" s="1235">
        <v>492</v>
      </c>
      <c r="D50" s="1121">
        <v>17233</v>
      </c>
      <c r="E50" s="1121">
        <v>4886</v>
      </c>
      <c r="F50" s="1121">
        <v>31324</v>
      </c>
      <c r="G50" s="1121">
        <v>20298</v>
      </c>
      <c r="H50" s="1181">
        <v>54399</v>
      </c>
      <c r="I50" s="1121">
        <v>26243</v>
      </c>
      <c r="J50" s="181"/>
      <c r="K50" s="47"/>
    </row>
    <row r="51" spans="1:11" ht="14.25" customHeight="1" x14ac:dyDescent="0.25">
      <c r="A51" s="1234" t="s">
        <v>2615</v>
      </c>
      <c r="B51" s="1235">
        <v>4150</v>
      </c>
      <c r="C51" s="1235" t="s">
        <v>1253</v>
      </c>
      <c r="D51" s="1235">
        <v>12180</v>
      </c>
      <c r="E51" s="1235">
        <v>3452</v>
      </c>
      <c r="F51" s="1235">
        <v>19686</v>
      </c>
      <c r="G51" s="1235">
        <v>12756</v>
      </c>
      <c r="H51" s="1235">
        <v>36016</v>
      </c>
      <c r="I51" s="1235">
        <v>16208</v>
      </c>
      <c r="J51" s="181"/>
      <c r="K51" s="47"/>
    </row>
    <row r="52" spans="1:11" ht="12.75" customHeight="1" x14ac:dyDescent="0.25">
      <c r="A52" s="10"/>
      <c r="B52" s="21"/>
      <c r="C52" s="21"/>
      <c r="D52" s="21"/>
      <c r="E52" s="21"/>
      <c r="F52" s="21"/>
      <c r="G52" s="21"/>
      <c r="H52" s="21"/>
      <c r="I52" s="181"/>
      <c r="J52" s="181"/>
      <c r="K52" s="47"/>
    </row>
    <row r="53" spans="1:11" ht="13.8" x14ac:dyDescent="0.25">
      <c r="A53" s="10" t="s">
        <v>1326</v>
      </c>
      <c r="B53" s="21"/>
      <c r="C53" s="21"/>
      <c r="D53" s="21"/>
      <c r="E53" s="21"/>
      <c r="F53" s="21"/>
      <c r="G53" s="21"/>
      <c r="H53" s="21"/>
      <c r="I53" s="181"/>
      <c r="J53" s="181"/>
      <c r="K53" s="47"/>
    </row>
    <row r="55" spans="1:11" ht="15" customHeight="1" x14ac:dyDescent="0.25">
      <c r="A55" s="1478" t="s">
        <v>2280</v>
      </c>
      <c r="B55" s="1473"/>
      <c r="C55" s="1473"/>
      <c r="D55" s="1473"/>
      <c r="E55" s="1473"/>
      <c r="F55" s="1473"/>
      <c r="G55" s="1473"/>
      <c r="H55" s="1473"/>
      <c r="I55" s="1473"/>
    </row>
    <row r="56" spans="1:11" ht="31.5" customHeight="1" x14ac:dyDescent="0.25">
      <c r="A56" s="1463" t="s">
        <v>2371</v>
      </c>
      <c r="B56" s="1463"/>
      <c r="C56" s="1463"/>
      <c r="D56" s="1463"/>
      <c r="E56" s="1463"/>
      <c r="F56" s="1463"/>
      <c r="G56" s="1463"/>
      <c r="H56" s="1463"/>
      <c r="I56" s="1463"/>
    </row>
    <row r="57" spans="1:11" ht="12.75" customHeight="1" x14ac:dyDescent="0.25">
      <c r="A57" s="162"/>
    </row>
    <row r="58" spans="1:11" ht="17.399999999999999" x14ac:dyDescent="0.3">
      <c r="A58" s="1451" t="s">
        <v>569</v>
      </c>
      <c r="B58" s="1451"/>
      <c r="C58" s="1451"/>
      <c r="D58" s="1451"/>
      <c r="E58" s="1451"/>
      <c r="F58" s="1451"/>
      <c r="G58" s="1451"/>
      <c r="H58" s="1451"/>
      <c r="I58" s="1451"/>
    </row>
    <row r="59" spans="1:11" ht="12.75" customHeight="1" x14ac:dyDescent="0.3">
      <c r="A59" s="48"/>
      <c r="B59" s="48"/>
      <c r="C59" s="2"/>
      <c r="D59" s="2"/>
      <c r="E59" s="2"/>
      <c r="F59" s="2"/>
      <c r="G59" s="2"/>
      <c r="H59" s="2"/>
      <c r="I59" s="2"/>
    </row>
    <row r="60" spans="1:11" ht="17.399999999999999" x14ac:dyDescent="0.3">
      <c r="A60" s="1452" t="s">
        <v>2544</v>
      </c>
      <c r="B60" s="1452"/>
      <c r="C60" s="1452"/>
      <c r="D60" s="1452"/>
      <c r="E60" s="1452"/>
      <c r="F60" s="1452"/>
      <c r="G60" s="1452"/>
      <c r="H60" s="1452"/>
      <c r="I60" s="1452"/>
    </row>
    <row r="61" spans="1:11" ht="17.399999999999999" x14ac:dyDescent="0.3">
      <c r="A61" s="1452" t="s">
        <v>440</v>
      </c>
      <c r="B61" s="1452"/>
      <c r="C61" s="1452"/>
      <c r="D61" s="1452"/>
      <c r="E61" s="1452"/>
      <c r="F61" s="1452"/>
      <c r="G61" s="1452"/>
      <c r="H61" s="1452"/>
      <c r="I61" s="1452"/>
    </row>
    <row r="62" spans="1:11" ht="17.399999999999999" x14ac:dyDescent="0.3">
      <c r="A62" s="1452" t="s">
        <v>1375</v>
      </c>
      <c r="B62" s="1452"/>
      <c r="C62" s="1452"/>
      <c r="D62" s="1452"/>
      <c r="E62" s="1452"/>
      <c r="F62" s="1452"/>
      <c r="G62" s="1452"/>
      <c r="H62" s="1452"/>
      <c r="I62" s="1452"/>
    </row>
    <row r="63" spans="1:11" ht="12.75" customHeight="1" x14ac:dyDescent="0.3">
      <c r="A63" s="15"/>
      <c r="B63" s="15"/>
      <c r="C63" s="15"/>
      <c r="D63" s="15"/>
      <c r="E63" s="15"/>
      <c r="F63" s="15"/>
      <c r="G63" s="15"/>
      <c r="H63" s="15"/>
      <c r="I63" s="15"/>
    </row>
    <row r="64" spans="1:11" ht="12.75" customHeight="1" x14ac:dyDescent="0.3">
      <c r="A64" s="48"/>
      <c r="B64" s="48"/>
      <c r="C64" s="15"/>
      <c r="D64" s="15"/>
      <c r="E64" s="15"/>
      <c r="F64" s="15"/>
      <c r="G64" s="15"/>
      <c r="H64" s="15"/>
      <c r="I64" s="15"/>
    </row>
    <row r="65" spans="1:14" ht="18.600000000000001" thickBot="1" x14ac:dyDescent="0.35">
      <c r="A65" s="71" t="s">
        <v>526</v>
      </c>
      <c r="B65" s="71"/>
      <c r="C65" s="72"/>
      <c r="D65" s="72">
        <v>2014</v>
      </c>
      <c r="E65" s="72">
        <v>2015</v>
      </c>
      <c r="F65" s="72">
        <v>2016</v>
      </c>
      <c r="G65" s="72" t="s">
        <v>2140</v>
      </c>
      <c r="H65" s="72" t="s">
        <v>2302</v>
      </c>
      <c r="I65" s="72" t="s">
        <v>2301</v>
      </c>
      <c r="J65" s="35"/>
      <c r="K65" s="35"/>
      <c r="L65" s="35"/>
      <c r="M65" s="35"/>
      <c r="N65" s="35"/>
    </row>
    <row r="66" spans="1:14" x14ac:dyDescent="0.25">
      <c r="B66" s="2"/>
      <c r="C66" s="14"/>
      <c r="D66" s="14"/>
      <c r="E66" s="14"/>
      <c r="F66" s="14"/>
      <c r="G66" s="14"/>
      <c r="H66" s="14"/>
      <c r="I66" s="14"/>
      <c r="J66" s="35"/>
      <c r="K66" s="35"/>
      <c r="L66" s="35"/>
      <c r="M66" s="35"/>
      <c r="N66" s="35"/>
    </row>
    <row r="67" spans="1:14" ht="13.8" x14ac:dyDescent="0.25">
      <c r="A67" s="204" t="s">
        <v>527</v>
      </c>
      <c r="B67" s="204"/>
      <c r="C67" s="13"/>
      <c r="D67" s="13">
        <v>45855</v>
      </c>
      <c r="E67" s="13">
        <v>43740</v>
      </c>
      <c r="F67" s="13">
        <v>49995</v>
      </c>
      <c r="G67" s="13" t="s">
        <v>1253</v>
      </c>
      <c r="H67" s="13">
        <v>59050</v>
      </c>
      <c r="I67" s="13">
        <v>69055</v>
      </c>
      <c r="J67" s="82"/>
      <c r="K67" s="82"/>
      <c r="L67" s="82"/>
      <c r="M67" s="82"/>
      <c r="N67" s="82"/>
    </row>
    <row r="68" spans="1:14" x14ac:dyDescent="0.25">
      <c r="A68" s="382" t="s">
        <v>609</v>
      </c>
      <c r="B68" s="382"/>
      <c r="C68" s="79"/>
      <c r="D68" s="79">
        <v>3205</v>
      </c>
      <c r="E68" s="79" t="s">
        <v>1253</v>
      </c>
      <c r="F68" s="79">
        <v>3900</v>
      </c>
      <c r="G68" s="79">
        <v>3900</v>
      </c>
      <c r="H68" s="79">
        <v>4100</v>
      </c>
      <c r="I68" s="79">
        <v>4100</v>
      </c>
      <c r="J68" s="82"/>
      <c r="K68" s="82"/>
      <c r="L68" s="82"/>
      <c r="M68" s="82"/>
      <c r="N68" s="82"/>
    </row>
    <row r="69" spans="1:14" x14ac:dyDescent="0.25">
      <c r="A69" s="382" t="s">
        <v>610</v>
      </c>
      <c r="B69" s="382"/>
      <c r="C69" s="79"/>
      <c r="D69" s="79">
        <v>41040</v>
      </c>
      <c r="E69" s="79">
        <v>39445</v>
      </c>
      <c r="F69" s="79">
        <v>41390</v>
      </c>
      <c r="G69" s="79">
        <v>42810</v>
      </c>
      <c r="H69" s="79">
        <v>43585</v>
      </c>
      <c r="I69" s="79">
        <v>50300</v>
      </c>
      <c r="J69" s="82"/>
      <c r="K69" s="82"/>
      <c r="L69" s="82"/>
      <c r="M69" s="82"/>
      <c r="N69" s="82"/>
    </row>
    <row r="70" spans="1:14" x14ac:dyDescent="0.25">
      <c r="A70" s="382" t="s">
        <v>1406</v>
      </c>
      <c r="B70" s="382"/>
      <c r="C70" s="79"/>
      <c r="D70" s="79">
        <v>1610</v>
      </c>
      <c r="E70" s="79" t="s">
        <v>1253</v>
      </c>
      <c r="F70" s="79">
        <v>4705</v>
      </c>
      <c r="G70" s="79" t="s">
        <v>1253</v>
      </c>
      <c r="H70" s="79">
        <v>11365</v>
      </c>
      <c r="I70" s="79">
        <v>14655</v>
      </c>
      <c r="J70" s="35"/>
      <c r="K70" s="35"/>
      <c r="L70" s="35"/>
      <c r="M70" s="35"/>
      <c r="N70" s="35"/>
    </row>
    <row r="71" spans="1:14" ht="13.8" x14ac:dyDescent="0.25">
      <c r="A71" s="204" t="s">
        <v>2287</v>
      </c>
      <c r="B71" s="382"/>
      <c r="C71" s="79"/>
      <c r="D71" s="90" t="s">
        <v>1253</v>
      </c>
      <c r="E71" s="90">
        <v>60</v>
      </c>
      <c r="F71" s="90">
        <v>150</v>
      </c>
      <c r="G71" s="90" t="s">
        <v>1253</v>
      </c>
      <c r="H71" s="90">
        <v>125</v>
      </c>
      <c r="I71" s="90">
        <v>270</v>
      </c>
      <c r="J71" s="35"/>
      <c r="K71" s="35"/>
      <c r="L71" s="35"/>
      <c r="M71" s="35"/>
      <c r="N71" s="35"/>
    </row>
    <row r="72" spans="1:14" ht="13.8" x14ac:dyDescent="0.25">
      <c r="A72" s="204" t="s">
        <v>486</v>
      </c>
      <c r="B72" s="204"/>
      <c r="C72" s="90"/>
      <c r="D72" s="60" t="s">
        <v>1253</v>
      </c>
      <c r="E72" s="60">
        <v>385</v>
      </c>
      <c r="F72" s="60">
        <v>335</v>
      </c>
      <c r="G72" s="60">
        <v>415</v>
      </c>
      <c r="H72" s="60">
        <v>310</v>
      </c>
      <c r="I72" s="60">
        <v>19955</v>
      </c>
      <c r="J72" s="82"/>
      <c r="K72" s="82"/>
      <c r="L72" s="82"/>
      <c r="M72" s="82"/>
      <c r="N72" s="82"/>
    </row>
    <row r="73" spans="1:14" ht="13.8" x14ac:dyDescent="0.25">
      <c r="A73" s="1243" t="s">
        <v>487</v>
      </c>
      <c r="B73" s="1243"/>
      <c r="C73" s="91"/>
      <c r="D73" s="56">
        <v>46505</v>
      </c>
      <c r="E73" s="56" t="s">
        <v>1253</v>
      </c>
      <c r="F73" s="56">
        <v>50480</v>
      </c>
      <c r="G73" s="56">
        <v>52830</v>
      </c>
      <c r="H73" s="56">
        <v>59485</v>
      </c>
      <c r="I73" s="56">
        <v>89280</v>
      </c>
      <c r="J73" s="35"/>
      <c r="K73" s="35"/>
      <c r="L73" s="35"/>
      <c r="M73" s="35"/>
      <c r="N73" s="35"/>
    </row>
    <row r="74" spans="1:14" ht="13.8" x14ac:dyDescent="0.25">
      <c r="A74" s="10" t="s">
        <v>488</v>
      </c>
      <c r="B74" s="10"/>
      <c r="C74" s="90"/>
      <c r="D74" s="60">
        <v>2065</v>
      </c>
      <c r="E74" s="60" t="s">
        <v>1253</v>
      </c>
      <c r="F74" s="60">
        <v>290</v>
      </c>
      <c r="G74" s="60">
        <v>1085</v>
      </c>
      <c r="H74" s="60">
        <v>1320</v>
      </c>
      <c r="I74" s="60">
        <v>-120</v>
      </c>
    </row>
    <row r="75" spans="1:14" ht="13.8" x14ac:dyDescent="0.25">
      <c r="A75" s="10" t="s">
        <v>489</v>
      </c>
      <c r="B75" s="10"/>
      <c r="C75" s="90"/>
      <c r="D75" s="13">
        <v>48570</v>
      </c>
      <c r="E75" s="13">
        <v>45865</v>
      </c>
      <c r="F75" s="13">
        <v>50770</v>
      </c>
      <c r="G75" s="13">
        <v>53915</v>
      </c>
      <c r="H75" s="13">
        <v>60805</v>
      </c>
      <c r="I75" s="13">
        <v>89160</v>
      </c>
    </row>
    <row r="76" spans="1:14" ht="13.8" x14ac:dyDescent="0.25">
      <c r="A76" s="10" t="s">
        <v>490</v>
      </c>
      <c r="B76" s="10"/>
      <c r="C76" s="90"/>
      <c r="D76" s="60">
        <v>17490</v>
      </c>
      <c r="E76" s="60" t="s">
        <v>1253</v>
      </c>
      <c r="F76" s="60">
        <v>26760</v>
      </c>
      <c r="G76" s="60">
        <v>27900</v>
      </c>
      <c r="H76" s="60">
        <v>32040</v>
      </c>
      <c r="I76" s="60">
        <v>38205</v>
      </c>
    </row>
    <row r="77" spans="1:14" ht="13.8" x14ac:dyDescent="0.25">
      <c r="A77" s="10" t="s">
        <v>491</v>
      </c>
      <c r="B77" s="10"/>
      <c r="C77" s="90"/>
      <c r="D77" s="13">
        <v>31080</v>
      </c>
      <c r="E77" s="13" t="s">
        <v>1253</v>
      </c>
      <c r="F77" s="13">
        <v>24010</v>
      </c>
      <c r="G77" s="13">
        <v>26015</v>
      </c>
      <c r="H77" s="13">
        <v>28765</v>
      </c>
      <c r="I77" s="13">
        <v>50955</v>
      </c>
    </row>
    <row r="78" spans="1:14" ht="13.8" x14ac:dyDescent="0.25">
      <c r="A78" s="10"/>
      <c r="B78" s="10"/>
      <c r="C78" s="13"/>
      <c r="D78" s="73"/>
      <c r="E78" s="73"/>
      <c r="F78" s="73"/>
      <c r="G78" s="73"/>
      <c r="H78" s="73"/>
      <c r="I78" s="73"/>
    </row>
    <row r="79" spans="1:14" ht="13.8" x14ac:dyDescent="0.25">
      <c r="A79" s="10" t="s">
        <v>1339</v>
      </c>
      <c r="B79" s="10"/>
      <c r="C79" s="13"/>
      <c r="D79" s="13">
        <v>8235</v>
      </c>
      <c r="E79" s="13">
        <v>8530</v>
      </c>
      <c r="F79" s="13">
        <v>9095</v>
      </c>
      <c r="G79" s="13">
        <v>9640</v>
      </c>
      <c r="H79" s="13">
        <v>9835</v>
      </c>
      <c r="I79" s="13">
        <v>10680</v>
      </c>
    </row>
    <row r="80" spans="1:14" ht="13.8" x14ac:dyDescent="0.25">
      <c r="A80" s="10" t="s">
        <v>1340</v>
      </c>
      <c r="B80" s="10"/>
      <c r="C80" s="13"/>
      <c r="D80" s="13">
        <v>930</v>
      </c>
      <c r="E80" s="13">
        <v>1025</v>
      </c>
      <c r="F80" s="13">
        <v>1130</v>
      </c>
      <c r="G80" s="13">
        <v>990</v>
      </c>
      <c r="H80" s="13">
        <v>950</v>
      </c>
      <c r="I80" s="13">
        <v>940</v>
      </c>
    </row>
    <row r="81" spans="1:10" ht="13.8" x14ac:dyDescent="0.25">
      <c r="A81" s="10" t="s">
        <v>1341</v>
      </c>
      <c r="B81" s="10"/>
      <c r="C81" s="13"/>
      <c r="D81" s="13">
        <v>3255</v>
      </c>
      <c r="E81" s="13">
        <v>3675</v>
      </c>
      <c r="F81" s="13">
        <v>3800</v>
      </c>
      <c r="G81" s="13">
        <v>3660</v>
      </c>
      <c r="H81" s="13">
        <v>5440</v>
      </c>
      <c r="I81" s="13">
        <v>6795</v>
      </c>
    </row>
    <row r="82" spans="1:10" ht="13.8" x14ac:dyDescent="0.25">
      <c r="A82" s="10" t="s">
        <v>1342</v>
      </c>
      <c r="B82" s="10"/>
      <c r="C82" s="13"/>
      <c r="D82" s="13">
        <v>880</v>
      </c>
      <c r="E82" s="13">
        <v>850</v>
      </c>
      <c r="F82" s="13">
        <v>1000</v>
      </c>
      <c r="G82" s="13">
        <v>1530</v>
      </c>
      <c r="H82" s="13">
        <v>3005</v>
      </c>
      <c r="I82" s="13">
        <v>2720</v>
      </c>
    </row>
    <row r="83" spans="1:10" ht="12.75" customHeight="1" x14ac:dyDescent="0.25">
      <c r="A83" s="10"/>
      <c r="B83" s="10"/>
      <c r="C83" s="67"/>
    </row>
    <row r="84" spans="1:10" ht="13.8" x14ac:dyDescent="0.25">
      <c r="A84" s="10"/>
      <c r="B84" s="10"/>
      <c r="C84" s="67"/>
      <c r="D84" s="47"/>
      <c r="E84" s="47"/>
      <c r="F84" s="47"/>
      <c r="G84" s="47"/>
      <c r="H84" s="47"/>
      <c r="I84" s="47"/>
    </row>
    <row r="85" spans="1:10" ht="12.75" customHeight="1" x14ac:dyDescent="0.25">
      <c r="A85" s="820" t="s">
        <v>1792</v>
      </c>
      <c r="B85" s="10"/>
      <c r="C85" s="67"/>
    </row>
    <row r="86" spans="1:10" ht="12.75" customHeight="1" x14ac:dyDescent="0.25">
      <c r="A86" s="10"/>
      <c r="B86" s="10"/>
      <c r="C86" s="26"/>
    </row>
    <row r="87" spans="1:10" ht="13.8" x14ac:dyDescent="0.25">
      <c r="A87" s="1526" t="s">
        <v>2201</v>
      </c>
      <c r="B87" s="1454"/>
      <c r="C87" s="1454"/>
      <c r="D87" s="1454"/>
      <c r="E87" s="1454"/>
      <c r="F87" s="1454"/>
      <c r="G87" s="1454"/>
      <c r="H87" s="1454"/>
      <c r="I87" s="1454"/>
      <c r="J87" s="1454"/>
    </row>
    <row r="92" spans="1:10" x14ac:dyDescent="0.25">
      <c r="D92" s="47"/>
      <c r="E92" s="47"/>
      <c r="F92" s="47"/>
      <c r="G92" s="47"/>
      <c r="H92" s="47"/>
      <c r="I92" s="47"/>
    </row>
  </sheetData>
  <customSheetViews>
    <customSheetView guid="{9014CDA8-C3FC-41E6-A045-DAEFC55B82B1}" showPageBreaks="1" fitToPage="1" printArea="1" topLeftCell="A64">
      <selection activeCell="K79" sqref="K79"/>
      <pageMargins left="0.75" right="0.75" top="1" bottom="1" header="0.5" footer="0.5"/>
      <printOptions horizontalCentered="1"/>
      <pageSetup scale="53" firstPageNumber="33" orientation="portrait" verticalDpi="300" r:id="rId1"/>
      <headerFooter alignWithMargins="0">
        <oddFooter>&amp;C&amp;P</oddFooter>
      </headerFooter>
    </customSheetView>
    <customSheetView guid="{F67F5823-51D5-4D47-B100-5B47C1E6BCB9}" showPageBreaks="1" fitToPage="1" printArea="1">
      <selection activeCell="J13" sqref="J13"/>
      <pageMargins left="0.75" right="0.75" top="1" bottom="1" header="0.5" footer="0.5"/>
      <printOptions horizontalCentered="1"/>
      <pageSetup scale="54" firstPageNumber="33" orientation="portrait" verticalDpi="300" r:id="rId2"/>
      <headerFooter alignWithMargins="0">
        <oddFooter>&amp;C&amp;P</oddFooter>
      </headerFooter>
    </customSheetView>
  </customSheetViews>
  <mergeCells count="19">
    <mergeCell ref="A1:I1"/>
    <mergeCell ref="A3:I3"/>
    <mergeCell ref="A4:I4"/>
    <mergeCell ref="A5:I5"/>
    <mergeCell ref="A58:I58"/>
    <mergeCell ref="A31:I31"/>
    <mergeCell ref="B34:C34"/>
    <mergeCell ref="D34:E34"/>
    <mergeCell ref="F34:G34"/>
    <mergeCell ref="H34:I34"/>
    <mergeCell ref="A28:I28"/>
    <mergeCell ref="A30:I30"/>
    <mergeCell ref="A55:I55"/>
    <mergeCell ref="A24:I24"/>
    <mergeCell ref="A87:J87"/>
    <mergeCell ref="A61:I61"/>
    <mergeCell ref="A62:I62"/>
    <mergeCell ref="A60:I60"/>
    <mergeCell ref="A56:I56"/>
  </mergeCells>
  <phoneticPr fontId="0" type="noConversion"/>
  <hyperlinks>
    <hyperlink ref="A87:J87" r:id="rId3" display="Source: Statistics Canada. Table 32-10-0108-01 - Aquaculture economic statistics, value added account (x 1,000)" xr:uid="{00000000-0004-0000-3E00-000000000000}"/>
    <hyperlink ref="A55:I55" r:id="rId4" display="Source: Statistics Canada. Table 32-10-0107-01 Aquaculture, production and value (x 1,000)" xr:uid="{00000000-0004-0000-3E00-000001000000}"/>
  </hyperlinks>
  <printOptions horizontalCentered="1"/>
  <pageMargins left="0.74803149606299202" right="0.74803149606299202" top="0.98425196850393704" bottom="0.98425196850393704" header="0.511811023622047" footer="0.511811023622047"/>
  <pageSetup scale="55" firstPageNumber="27" orientation="portrait" useFirstPageNumber="1" r:id="rId5"/>
  <headerFooter alignWithMargins="0"/>
  <legacyDrawingHF r:id="rId6"/>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79">
    <tabColor rgb="FF7030A0"/>
    <pageSetUpPr fitToPage="1"/>
  </sheetPr>
  <dimension ref="A1:L63"/>
  <sheetViews>
    <sheetView zoomScaleNormal="100" workbookViewId="0">
      <selection sqref="A1:J1"/>
    </sheetView>
  </sheetViews>
  <sheetFormatPr defaultRowHeight="13.2" x14ac:dyDescent="0.25"/>
  <cols>
    <col min="1" max="1" width="8.5546875" customWidth="1"/>
    <col min="2" max="2" width="9.109375" customWidth="1"/>
    <col min="3" max="3" width="14.6640625" customWidth="1"/>
    <col min="4" max="4" width="17.5546875" customWidth="1"/>
    <col min="5" max="5" width="16.88671875" customWidth="1"/>
    <col min="6" max="6" width="18.109375" customWidth="1"/>
    <col min="7" max="7" width="17.88671875" customWidth="1"/>
    <col min="8" max="8" width="11.33203125" customWidth="1"/>
    <col min="9" max="9" width="10.6640625" customWidth="1"/>
    <col min="10" max="10" width="16.109375" customWidth="1"/>
  </cols>
  <sheetData>
    <row r="1" spans="1:10" ht="17.399999999999999" x14ac:dyDescent="0.3">
      <c r="A1" s="1451" t="s">
        <v>570</v>
      </c>
      <c r="B1" s="1451"/>
      <c r="C1" s="1451"/>
      <c r="D1" s="1451"/>
      <c r="E1" s="1451"/>
      <c r="F1" s="1451"/>
      <c r="G1" s="1451"/>
      <c r="H1" s="1451"/>
      <c r="I1" s="1451"/>
      <c r="J1" s="1451"/>
    </row>
    <row r="2" spans="1:10" ht="18" customHeight="1" x14ac:dyDescent="0.3">
      <c r="A2" s="48"/>
      <c r="B2" s="48"/>
      <c r="C2" s="48"/>
      <c r="D2" s="48"/>
      <c r="E2" s="48"/>
      <c r="F2" s="48"/>
      <c r="G2" s="48"/>
      <c r="H2" s="15"/>
    </row>
    <row r="3" spans="1:10" ht="17.399999999999999" x14ac:dyDescent="0.3">
      <c r="A3" s="1452" t="s">
        <v>1852</v>
      </c>
      <c r="B3" s="1452"/>
      <c r="C3" s="1452"/>
      <c r="D3" s="1452"/>
      <c r="E3" s="1452"/>
      <c r="F3" s="1452"/>
      <c r="G3" s="1452"/>
      <c r="H3" s="1452"/>
      <c r="I3" s="1452"/>
      <c r="J3" s="1452"/>
    </row>
    <row r="4" spans="1:10" ht="17.399999999999999" x14ac:dyDescent="0.3">
      <c r="A4" s="1452" t="s">
        <v>2545</v>
      </c>
      <c r="B4" s="1452"/>
      <c r="C4" s="1452"/>
      <c r="D4" s="1452"/>
      <c r="E4" s="1452"/>
      <c r="F4" s="1452"/>
      <c r="G4" s="1452"/>
      <c r="H4" s="1452"/>
      <c r="I4" s="1452"/>
      <c r="J4" s="1452"/>
    </row>
    <row r="5" spans="1:10" ht="17.399999999999999" x14ac:dyDescent="0.3">
      <c r="A5" s="1452" t="s">
        <v>440</v>
      </c>
      <c r="B5" s="1452"/>
      <c r="C5" s="1452"/>
      <c r="D5" s="1452"/>
      <c r="E5" s="1452"/>
      <c r="F5" s="1452"/>
      <c r="G5" s="1452"/>
      <c r="H5" s="1452"/>
      <c r="I5" s="1452"/>
      <c r="J5" s="1452"/>
    </row>
    <row r="6" spans="1:10" ht="12.75" customHeight="1" x14ac:dyDescent="0.3">
      <c r="A6" s="15"/>
      <c r="B6" s="15"/>
      <c r="C6" s="15"/>
      <c r="D6" s="15"/>
      <c r="E6" s="15"/>
      <c r="F6" s="15"/>
      <c r="G6" s="15"/>
      <c r="H6" s="29"/>
    </row>
    <row r="7" spans="1:10" ht="12.75" customHeight="1" x14ac:dyDescent="0.3">
      <c r="A7" s="15"/>
      <c r="B7" s="15"/>
      <c r="C7" s="15"/>
      <c r="D7" s="15"/>
      <c r="E7" s="15"/>
      <c r="F7" s="15"/>
      <c r="G7" s="15"/>
      <c r="H7" s="15"/>
    </row>
    <row r="8" spans="1:10" ht="15.6" x14ac:dyDescent="0.3">
      <c r="A8" s="78"/>
      <c r="B8" s="1524" t="s">
        <v>1028</v>
      </c>
      <c r="C8" s="1460"/>
      <c r="D8" s="1525"/>
      <c r="E8" s="1524" t="s">
        <v>1277</v>
      </c>
      <c r="F8" s="1460"/>
      <c r="G8" s="1525"/>
      <c r="H8" s="1524" t="s">
        <v>369</v>
      </c>
      <c r="I8" s="1460"/>
      <c r="J8" s="1460"/>
    </row>
    <row r="9" spans="1:10" ht="15.6" x14ac:dyDescent="0.3">
      <c r="A9" s="78"/>
      <c r="B9" s="1524" t="s">
        <v>1029</v>
      </c>
      <c r="C9" s="1460"/>
      <c r="D9" s="1525"/>
      <c r="E9" s="1524" t="s">
        <v>1193</v>
      </c>
      <c r="F9" s="1460"/>
      <c r="G9" s="1525"/>
      <c r="H9" s="1524" t="s">
        <v>1193</v>
      </c>
      <c r="I9" s="1460"/>
      <c r="J9" s="1460"/>
    </row>
    <row r="10" spans="1:10" ht="15.6" x14ac:dyDescent="0.3">
      <c r="A10" s="11" t="s">
        <v>614</v>
      </c>
      <c r="B10" s="929" t="s">
        <v>1849</v>
      </c>
      <c r="C10" s="7" t="s">
        <v>1850</v>
      </c>
      <c r="D10" s="930" t="s">
        <v>1851</v>
      </c>
      <c r="E10" s="929" t="s">
        <v>1849</v>
      </c>
      <c r="F10" s="7" t="s">
        <v>1850</v>
      </c>
      <c r="G10" s="930" t="s">
        <v>1851</v>
      </c>
      <c r="H10" s="929" t="s">
        <v>1849</v>
      </c>
      <c r="I10" s="7" t="s">
        <v>1850</v>
      </c>
      <c r="J10" s="7" t="s">
        <v>1851</v>
      </c>
    </row>
    <row r="11" spans="1:10" ht="3.75" customHeight="1" thickBot="1" x14ac:dyDescent="0.3">
      <c r="A11" s="17"/>
      <c r="B11" s="931"/>
      <c r="C11" s="927"/>
      <c r="D11" s="932"/>
      <c r="E11" s="931"/>
      <c r="F11" s="927"/>
      <c r="G11" s="932"/>
      <c r="H11" s="935"/>
      <c r="I11" s="928"/>
      <c r="J11" s="928"/>
    </row>
    <row r="12" spans="1:10" ht="4.5" customHeight="1" x14ac:dyDescent="0.25">
      <c r="A12" s="2"/>
      <c r="B12" s="933"/>
      <c r="C12" s="69"/>
      <c r="D12" s="934"/>
      <c r="E12" s="933"/>
      <c r="F12" s="69"/>
      <c r="G12" s="934"/>
      <c r="H12" s="936"/>
      <c r="I12" s="35"/>
      <c r="J12" s="35"/>
    </row>
    <row r="13" spans="1:10" ht="13.8" x14ac:dyDescent="0.25">
      <c r="A13" s="1277">
        <v>2015</v>
      </c>
      <c r="B13" s="937">
        <v>61.2</v>
      </c>
      <c r="C13" s="516">
        <v>54</v>
      </c>
      <c r="D13" s="516">
        <v>11.7</v>
      </c>
      <c r="E13" s="937">
        <v>25.9</v>
      </c>
      <c r="F13" s="516">
        <v>23</v>
      </c>
      <c r="G13" s="474">
        <v>11.3</v>
      </c>
      <c r="H13" s="937">
        <v>87.1</v>
      </c>
      <c r="I13" s="516">
        <v>77</v>
      </c>
      <c r="J13" s="516">
        <v>11.6</v>
      </c>
    </row>
    <row r="14" spans="1:10" ht="13.8" x14ac:dyDescent="0.25">
      <c r="A14" s="1368">
        <v>2016</v>
      </c>
      <c r="B14" s="937">
        <v>69.2</v>
      </c>
      <c r="C14" s="516">
        <v>59.2</v>
      </c>
      <c r="D14" s="516">
        <v>14.4</v>
      </c>
      <c r="E14" s="937">
        <v>27.4</v>
      </c>
      <c r="F14" s="516">
        <v>23.6</v>
      </c>
      <c r="G14" s="474">
        <v>13.9</v>
      </c>
      <c r="H14" s="937">
        <v>96.5</v>
      </c>
      <c r="I14" s="516">
        <v>82.8</v>
      </c>
      <c r="J14" s="516">
        <v>14.2</v>
      </c>
    </row>
    <row r="15" spans="1:10" ht="16.2" x14ac:dyDescent="0.25">
      <c r="A15" s="1368" t="s">
        <v>2276</v>
      </c>
      <c r="B15" s="937">
        <v>88.6</v>
      </c>
      <c r="C15" s="516">
        <v>79.400000000000006</v>
      </c>
      <c r="D15" s="516">
        <v>10.4</v>
      </c>
      <c r="E15" s="937">
        <v>28.1</v>
      </c>
      <c r="F15" s="516">
        <v>24</v>
      </c>
      <c r="G15" s="474">
        <v>14.6</v>
      </c>
      <c r="H15" s="937">
        <v>116.7</v>
      </c>
      <c r="I15" s="516">
        <v>103.4</v>
      </c>
      <c r="J15" s="516">
        <v>11.4</v>
      </c>
    </row>
    <row r="16" spans="1:10" ht="16.2" x14ac:dyDescent="0.25">
      <c r="A16" s="1368" t="s">
        <v>2364</v>
      </c>
      <c r="B16" s="937">
        <v>85.7</v>
      </c>
      <c r="C16" s="516">
        <v>75</v>
      </c>
      <c r="D16" s="516">
        <v>12.6</v>
      </c>
      <c r="E16" s="937">
        <v>29.8</v>
      </c>
      <c r="F16" s="516">
        <v>25.6</v>
      </c>
      <c r="G16" s="474">
        <v>14.1</v>
      </c>
      <c r="H16" s="937">
        <v>115.6</v>
      </c>
      <c r="I16" s="516">
        <v>100.6</v>
      </c>
      <c r="J16" s="516">
        <v>12.9</v>
      </c>
    </row>
    <row r="17" spans="1:10" ht="16.2" x14ac:dyDescent="0.25">
      <c r="A17" s="1368" t="s">
        <v>2363</v>
      </c>
      <c r="B17" s="937">
        <v>92</v>
      </c>
      <c r="C17" s="516">
        <v>81.599999999999994</v>
      </c>
      <c r="D17" s="516">
        <v>11.3</v>
      </c>
      <c r="E17" s="937">
        <v>32.1</v>
      </c>
      <c r="F17" s="516">
        <v>27.7</v>
      </c>
      <c r="G17" s="474">
        <v>13.7</v>
      </c>
      <c r="H17" s="937">
        <v>124.1</v>
      </c>
      <c r="I17" s="516">
        <v>109.3</v>
      </c>
      <c r="J17" s="516">
        <v>11.9</v>
      </c>
    </row>
    <row r="18" spans="1:10" ht="13.8" x14ac:dyDescent="0.25">
      <c r="A18" s="1368"/>
      <c r="B18" s="516"/>
      <c r="C18" s="516"/>
      <c r="D18" s="516"/>
      <c r="E18" s="516"/>
      <c r="F18" s="516"/>
      <c r="G18" s="516"/>
      <c r="H18" s="516"/>
      <c r="I18" s="516"/>
      <c r="J18" s="516"/>
    </row>
    <row r="20" spans="1:10" ht="13.8" x14ac:dyDescent="0.25">
      <c r="A20" s="598"/>
      <c r="B20" s="599"/>
      <c r="C20" s="597"/>
      <c r="D20" s="599"/>
      <c r="E20" s="597"/>
      <c r="F20" s="599"/>
      <c r="G20" s="597"/>
    </row>
    <row r="21" spans="1:10" ht="12" customHeight="1" x14ac:dyDescent="0.25">
      <c r="A21" s="10"/>
      <c r="B21" s="14"/>
      <c r="C21" s="14"/>
      <c r="D21" s="14"/>
      <c r="E21" s="14"/>
      <c r="G21" s="150"/>
    </row>
    <row r="22" spans="1:10" ht="14.4" x14ac:dyDescent="0.3">
      <c r="A22" s="10" t="s">
        <v>1079</v>
      </c>
      <c r="B22" s="14"/>
      <c r="C22" s="14"/>
      <c r="D22" s="14"/>
      <c r="E22" s="14"/>
    </row>
    <row r="23" spans="1:10" ht="13.8" x14ac:dyDescent="0.25">
      <c r="A23" s="162" t="s">
        <v>1395</v>
      </c>
      <c r="B23" s="14"/>
      <c r="C23" s="14"/>
      <c r="D23" s="14"/>
      <c r="E23" s="14"/>
    </row>
    <row r="24" spans="1:10" ht="13.8" x14ac:dyDescent="0.25">
      <c r="A24" s="162"/>
      <c r="B24" s="14"/>
      <c r="C24" s="14"/>
      <c r="D24" s="14"/>
      <c r="E24" s="14"/>
      <c r="I24" s="443"/>
    </row>
    <row r="25" spans="1:10" ht="18" customHeight="1" x14ac:dyDescent="0.25">
      <c r="A25" s="1094" t="s">
        <v>1792</v>
      </c>
      <c r="B25" s="14"/>
      <c r="C25" s="14"/>
      <c r="D25" s="14"/>
      <c r="E25" s="14"/>
    </row>
    <row r="26" spans="1:10" ht="18" customHeight="1" x14ac:dyDescent="0.25">
      <c r="A26" s="1473" t="s">
        <v>2234</v>
      </c>
      <c r="B26" s="1473"/>
      <c r="C26" s="1473"/>
      <c r="D26" s="1473"/>
      <c r="E26" s="1473"/>
      <c r="F26" s="1473"/>
      <c r="G26" s="1473"/>
      <c r="H26" s="1473"/>
      <c r="I26" s="1473"/>
      <c r="J26" s="1473"/>
    </row>
    <row r="27" spans="1:10" ht="18" customHeight="1" x14ac:dyDescent="0.25">
      <c r="A27" s="907"/>
      <c r="B27" s="907"/>
      <c r="C27" s="907"/>
      <c r="D27" s="907"/>
      <c r="E27" s="907"/>
      <c r="F27" s="907"/>
      <c r="G27" s="907"/>
      <c r="H27" s="907"/>
      <c r="I27" s="907"/>
      <c r="J27" s="907"/>
    </row>
    <row r="28" spans="1:10" ht="18" customHeight="1" x14ac:dyDescent="0.25">
      <c r="A28" s="907"/>
      <c r="B28" s="907"/>
      <c r="C28" s="907"/>
      <c r="D28" s="907"/>
      <c r="E28" s="907"/>
      <c r="F28" s="907"/>
      <c r="G28" s="907"/>
      <c r="H28" s="907"/>
      <c r="I28" s="907"/>
      <c r="J28" s="907"/>
    </row>
    <row r="29" spans="1:10" ht="18" customHeight="1" x14ac:dyDescent="0.25">
      <c r="A29" s="907"/>
      <c r="B29" s="907"/>
      <c r="C29" s="907"/>
      <c r="D29" s="907"/>
      <c r="E29" s="907"/>
      <c r="F29" s="907"/>
      <c r="G29" s="907"/>
      <c r="H29" s="907"/>
      <c r="I29" s="907"/>
      <c r="J29" s="907"/>
    </row>
    <row r="30" spans="1:10" ht="12.75" customHeight="1" x14ac:dyDescent="0.25">
      <c r="B30" s="162"/>
      <c r="C30" s="14"/>
      <c r="D30" s="14"/>
    </row>
    <row r="31" spans="1:10" ht="12.75" customHeight="1" x14ac:dyDescent="0.25">
      <c r="A31" s="14"/>
      <c r="B31" s="14"/>
      <c r="C31" s="14"/>
      <c r="D31" s="14"/>
    </row>
    <row r="32" spans="1:10" ht="17.399999999999999" x14ac:dyDescent="0.3">
      <c r="C32" s="1451" t="s">
        <v>1595</v>
      </c>
      <c r="D32" s="1451"/>
      <c r="E32" s="1451"/>
      <c r="F32" s="1451"/>
      <c r="G32" s="1451"/>
      <c r="H32" s="1451"/>
      <c r="I32" s="535"/>
    </row>
    <row r="33" spans="3:12" ht="18" customHeight="1" x14ac:dyDescent="0.3">
      <c r="C33" s="1452" t="s">
        <v>2202</v>
      </c>
      <c r="D33" s="1452"/>
      <c r="E33" s="1452"/>
      <c r="F33" s="1452"/>
      <c r="G33" s="1452"/>
      <c r="H33" s="1452"/>
      <c r="I33" s="29"/>
    </row>
    <row r="34" spans="3:12" ht="17.399999999999999" x14ac:dyDescent="0.3">
      <c r="C34" s="1452" t="s">
        <v>2203</v>
      </c>
      <c r="D34" s="1452"/>
      <c r="E34" s="1452"/>
      <c r="F34" s="1452"/>
      <c r="G34" s="1452"/>
      <c r="H34" s="1452"/>
      <c r="I34" s="29"/>
    </row>
    <row r="35" spans="3:12" ht="17.399999999999999" x14ac:dyDescent="0.3">
      <c r="C35" s="1452" t="s">
        <v>2546</v>
      </c>
      <c r="D35" s="1452"/>
      <c r="E35" s="1452"/>
      <c r="F35" s="1452"/>
      <c r="G35" s="1452"/>
      <c r="H35" s="1452"/>
      <c r="I35" s="29"/>
    </row>
    <row r="36" spans="3:12" ht="12.75" customHeight="1" x14ac:dyDescent="0.3">
      <c r="C36" s="1"/>
      <c r="D36" s="29"/>
      <c r="E36" s="29"/>
      <c r="F36" s="29"/>
      <c r="G36" s="29"/>
      <c r="H36" s="29"/>
    </row>
    <row r="37" spans="3:12" ht="12.75" customHeight="1" x14ac:dyDescent="0.3">
      <c r="C37" s="906"/>
      <c r="D37" s="1183"/>
      <c r="E37" s="1183"/>
      <c r="F37" s="1183"/>
      <c r="G37" s="1183"/>
      <c r="H37" s="1183"/>
    </row>
    <row r="38" spans="3:12" ht="15.6" x14ac:dyDescent="0.3">
      <c r="C38" s="1191"/>
      <c r="D38" s="1524" t="s">
        <v>782</v>
      </c>
      <c r="E38" s="1525"/>
      <c r="F38" s="1186" t="s">
        <v>861</v>
      </c>
      <c r="G38" s="1186" t="s">
        <v>2204</v>
      </c>
      <c r="H38" s="1195"/>
    </row>
    <row r="39" spans="3:12" ht="15.6" x14ac:dyDescent="0.3">
      <c r="D39" s="908" t="s">
        <v>1075</v>
      </c>
      <c r="E39" s="1187" t="s">
        <v>1076</v>
      </c>
      <c r="F39" s="1186" t="s">
        <v>862</v>
      </c>
      <c r="G39" s="1186" t="s">
        <v>2205</v>
      </c>
      <c r="H39" s="1186" t="s">
        <v>369</v>
      </c>
    </row>
    <row r="40" spans="3:12" ht="15.6" x14ac:dyDescent="0.3">
      <c r="C40" s="1182" t="s">
        <v>614</v>
      </c>
      <c r="D40" s="908" t="s">
        <v>168</v>
      </c>
      <c r="E40" s="1187" t="s">
        <v>168</v>
      </c>
      <c r="F40" s="1186" t="s">
        <v>168</v>
      </c>
      <c r="G40" s="1186" t="s">
        <v>168</v>
      </c>
      <c r="H40" s="1186" t="s">
        <v>168</v>
      </c>
    </row>
    <row r="41" spans="3:12" ht="3.75" customHeight="1" thickBot="1" x14ac:dyDescent="0.35">
      <c r="C41" s="87"/>
      <c r="D41" s="943"/>
      <c r="E41" s="1194"/>
      <c r="F41" s="941"/>
      <c r="G41" s="941"/>
      <c r="H41" s="941"/>
    </row>
    <row r="42" spans="3:12" ht="4.5" customHeight="1" x14ac:dyDescent="0.3">
      <c r="C42" s="157"/>
      <c r="D42" s="908"/>
      <c r="E42" s="1187"/>
      <c r="F42" s="1186"/>
      <c r="G42" s="1186"/>
      <c r="H42" s="1186"/>
    </row>
    <row r="43" spans="3:12" ht="16.2" x14ac:dyDescent="0.25">
      <c r="C43" s="1185" t="s">
        <v>2528</v>
      </c>
      <c r="D43" s="944">
        <v>101100</v>
      </c>
      <c r="E43" s="1189">
        <v>116200</v>
      </c>
      <c r="F43" s="942">
        <v>2800</v>
      </c>
      <c r="G43" s="942">
        <v>8500</v>
      </c>
      <c r="H43" s="942">
        <v>228500</v>
      </c>
      <c r="J43" s="47"/>
      <c r="K43" s="47"/>
      <c r="L43" s="47"/>
    </row>
    <row r="44" spans="3:12" ht="13.8" x14ac:dyDescent="0.25">
      <c r="C44" s="1369">
        <v>2015</v>
      </c>
      <c r="D44" s="944">
        <v>103000</v>
      </c>
      <c r="E44" s="1189">
        <v>123400</v>
      </c>
      <c r="F44" s="942">
        <v>2900</v>
      </c>
      <c r="G44" s="942">
        <v>8800</v>
      </c>
      <c r="H44" s="942">
        <v>238000</v>
      </c>
      <c r="J44" s="47"/>
      <c r="K44" s="47"/>
      <c r="L44" s="47"/>
    </row>
    <row r="45" spans="3:12" ht="13.8" x14ac:dyDescent="0.25">
      <c r="C45" s="1369">
        <v>2016</v>
      </c>
      <c r="D45" s="944">
        <v>114800</v>
      </c>
      <c r="E45" s="1189">
        <v>126600</v>
      </c>
      <c r="F45" s="942">
        <v>3000</v>
      </c>
      <c r="G45" s="942">
        <v>8500</v>
      </c>
      <c r="H45" s="942">
        <v>253000</v>
      </c>
      <c r="J45" s="47"/>
      <c r="K45" s="47"/>
      <c r="L45" s="47"/>
    </row>
    <row r="46" spans="3:12" ht="13.8" x14ac:dyDescent="0.25">
      <c r="C46" s="1369">
        <v>2017</v>
      </c>
      <c r="D46" s="944">
        <v>124100</v>
      </c>
      <c r="E46" s="1189">
        <v>137900</v>
      </c>
      <c r="F46" s="942" t="s">
        <v>1253</v>
      </c>
      <c r="G46" s="942" t="s">
        <v>1253</v>
      </c>
      <c r="H46" s="942">
        <v>274000</v>
      </c>
      <c r="J46" s="47"/>
      <c r="K46" s="47"/>
      <c r="L46" s="47"/>
    </row>
    <row r="47" spans="3:12" ht="13.8" x14ac:dyDescent="0.25">
      <c r="C47" s="1369">
        <v>2018</v>
      </c>
      <c r="D47" s="944">
        <v>136700</v>
      </c>
      <c r="E47" s="1189">
        <v>142800</v>
      </c>
      <c r="F47" s="942">
        <v>2000</v>
      </c>
      <c r="G47" s="942">
        <v>9600</v>
      </c>
      <c r="H47" s="942">
        <v>291100</v>
      </c>
      <c r="J47" s="47"/>
      <c r="K47" s="47"/>
      <c r="L47" s="47"/>
    </row>
    <row r="48" spans="3:12" ht="16.2" x14ac:dyDescent="0.25">
      <c r="C48" s="1369" t="s">
        <v>2547</v>
      </c>
      <c r="D48" s="944">
        <v>150900</v>
      </c>
      <c r="E48" s="1189">
        <v>149500</v>
      </c>
      <c r="F48" s="942">
        <v>1300</v>
      </c>
      <c r="G48" s="942">
        <v>9800</v>
      </c>
      <c r="H48" s="942">
        <v>311500</v>
      </c>
      <c r="J48" s="47"/>
      <c r="K48" s="47"/>
      <c r="L48" s="47"/>
    </row>
    <row r="49" spans="1:12" x14ac:dyDescent="0.25">
      <c r="H49" s="47"/>
      <c r="I49" s="47"/>
      <c r="J49" s="47"/>
      <c r="K49" s="47"/>
      <c r="L49" s="47"/>
    </row>
    <row r="50" spans="1:12" ht="13.8" x14ac:dyDescent="0.25">
      <c r="A50" s="1"/>
      <c r="B50" s="20"/>
      <c r="C50" s="129"/>
      <c r="D50" s="252"/>
      <c r="E50" s="252"/>
      <c r="F50" s="252"/>
      <c r="G50" s="252"/>
      <c r="H50" s="1"/>
    </row>
    <row r="51" spans="1:12" ht="13.8" x14ac:dyDescent="0.25">
      <c r="B51" s="1368" t="s">
        <v>1792</v>
      </c>
      <c r="C51" s="445"/>
      <c r="D51" s="150"/>
      <c r="E51" s="150"/>
      <c r="F51" s="150"/>
      <c r="G51" s="150"/>
      <c r="H51" s="1"/>
      <c r="I51" s="1"/>
    </row>
    <row r="52" spans="1:12" ht="13.8" x14ac:dyDescent="0.25">
      <c r="B52" s="1368" t="s">
        <v>2548</v>
      </c>
      <c r="D52" s="1"/>
      <c r="E52" s="1"/>
      <c r="F52" s="1"/>
      <c r="G52" s="1"/>
      <c r="H52" s="1"/>
      <c r="I52" s="1"/>
    </row>
    <row r="53" spans="1:12" ht="29.25" customHeight="1" x14ac:dyDescent="0.25">
      <c r="B53" s="1478" t="s">
        <v>2206</v>
      </c>
      <c r="C53" s="1473"/>
      <c r="D53" s="1473"/>
      <c r="E53" s="1473"/>
      <c r="F53" s="1473"/>
      <c r="G53" s="1473"/>
      <c r="H53" s="1473"/>
      <c r="I53" s="1473"/>
      <c r="J53" s="907"/>
    </row>
    <row r="54" spans="1:12" ht="13.8" x14ac:dyDescent="0.25">
      <c r="A54" s="162" t="s">
        <v>1080</v>
      </c>
      <c r="C54" s="1"/>
      <c r="D54" s="1"/>
      <c r="E54" s="1"/>
      <c r="F54" s="1"/>
      <c r="G54" s="1"/>
      <c r="H54" s="1"/>
    </row>
    <row r="63" spans="1:12" x14ac:dyDescent="0.25">
      <c r="C63" s="443"/>
    </row>
  </sheetData>
  <customSheetViews>
    <customSheetView guid="{9014CDA8-C3FC-41E6-A045-DAEFC55B82B1}" showPageBreaks="1" fitToPage="1" printArea="1" topLeftCell="A29">
      <selection activeCell="A32" sqref="A32:G32"/>
      <pageMargins left="0.75" right="0.75" top="1" bottom="1" header="0.5" footer="0.5"/>
      <printOptions horizontalCentered="1"/>
      <pageSetup scale="67" firstPageNumber="33" orientation="portrait" verticalDpi="300" r:id="rId1"/>
      <headerFooter alignWithMargins="0">
        <oddFooter>&amp;C&amp;P</oddFooter>
      </headerFooter>
    </customSheetView>
    <customSheetView guid="{F67F5823-51D5-4D47-B100-5B47C1E6BCB9}" showPageBreaks="1" fitToPage="1" printArea="1" topLeftCell="A31">
      <selection activeCell="F17" sqref="F17"/>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17">
    <mergeCell ref="C35:H35"/>
    <mergeCell ref="D38:E38"/>
    <mergeCell ref="B9:D9"/>
    <mergeCell ref="E9:G9"/>
    <mergeCell ref="B53:I53"/>
    <mergeCell ref="A26:J26"/>
    <mergeCell ref="H9:J9"/>
    <mergeCell ref="C32:H32"/>
    <mergeCell ref="C33:H33"/>
    <mergeCell ref="C34:H34"/>
    <mergeCell ref="A1:J1"/>
    <mergeCell ref="A3:J3"/>
    <mergeCell ref="A4:J4"/>
    <mergeCell ref="A5:J5"/>
    <mergeCell ref="B8:D8"/>
    <mergeCell ref="E8:G8"/>
    <mergeCell ref="H8:J8"/>
  </mergeCells>
  <phoneticPr fontId="0" type="noConversion"/>
  <hyperlinks>
    <hyperlink ref="A26:J26" r:id="rId3" display="Source: Statistics Canada. Table 33-10-0102-01 Accommodation services, summary statistics" xr:uid="{00000000-0004-0000-3F00-000000000000}"/>
    <hyperlink ref="B53:J53" r:id="rId4" display="Source: Statistics Canada. Table 355-0006 - Monthly survey of food services and drinking places, by North American Industry Classification System (NAICS), monthly" xr:uid="{00000000-0004-0000-3F00-000001000000}"/>
    <hyperlink ref="B53:I53" r:id="rId5" display="Source: Statistics Canada. Table 21-10-0171-01 Food services and drinking places, summary statistics" xr:uid="{00000000-0004-0000-3F00-000002000000}"/>
  </hyperlinks>
  <printOptions horizontalCentered="1"/>
  <pageMargins left="0.74803149606299202" right="0.74803149606299202" top="0.98425196850393704" bottom="0.98425196850393704" header="0.511811023622047" footer="0.511811023622047"/>
  <pageSetup scale="64" firstPageNumber="27" orientation="portrait" useFirstPageNumber="1" r:id="rId6"/>
  <headerFooter alignWithMargins="0"/>
  <legacyDrawingHF r:id="rId7"/>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tabColor theme="7" tint="-0.249977111117893"/>
    <pageSetUpPr fitToPage="1"/>
  </sheetPr>
  <dimension ref="A3:I51"/>
  <sheetViews>
    <sheetView zoomScaleNormal="100" workbookViewId="0">
      <selection activeCell="A3" sqref="A3:F3"/>
    </sheetView>
  </sheetViews>
  <sheetFormatPr defaultRowHeight="13.2" x14ac:dyDescent="0.25"/>
  <cols>
    <col min="1" max="1" width="35.44140625" customWidth="1"/>
    <col min="2" max="5" width="12" customWidth="1"/>
    <col min="6" max="6" width="13.5546875" customWidth="1"/>
    <col min="8" max="8" width="9.109375" bestFit="1" customWidth="1"/>
    <col min="9" max="9" width="11" bestFit="1" customWidth="1"/>
  </cols>
  <sheetData>
    <row r="3" spans="1:9" ht="17.399999999999999" x14ac:dyDescent="0.3">
      <c r="A3" s="1451" t="s">
        <v>571</v>
      </c>
      <c r="B3" s="1451"/>
      <c r="C3" s="1451"/>
      <c r="D3" s="1451"/>
      <c r="E3" s="1451"/>
      <c r="F3" s="1451"/>
    </row>
    <row r="4" spans="1:9" ht="17.399999999999999" x14ac:dyDescent="0.3">
      <c r="A4" s="1452" t="s">
        <v>1864</v>
      </c>
      <c r="B4" s="1452"/>
      <c r="C4" s="1452"/>
      <c r="D4" s="1452"/>
      <c r="E4" s="1452"/>
      <c r="F4" s="1452"/>
    </row>
    <row r="5" spans="1:9" ht="17.399999999999999" x14ac:dyDescent="0.3">
      <c r="A5" s="1452" t="s">
        <v>1865</v>
      </c>
      <c r="B5" s="1452"/>
      <c r="C5" s="1452"/>
      <c r="D5" s="1452"/>
      <c r="E5" s="1452"/>
      <c r="F5" s="1452"/>
    </row>
    <row r="6" spans="1:9" ht="17.399999999999999" x14ac:dyDescent="0.3">
      <c r="A6" s="1452" t="s">
        <v>2549</v>
      </c>
      <c r="B6" s="1452"/>
      <c r="C6" s="1452"/>
      <c r="D6" s="1452"/>
      <c r="E6" s="1452"/>
      <c r="F6" s="1452"/>
    </row>
    <row r="7" spans="1:9" ht="17.399999999999999" x14ac:dyDescent="0.3">
      <c r="A7" s="905"/>
      <c r="B7" s="905"/>
      <c r="C7" s="905"/>
      <c r="D7" s="905"/>
      <c r="E7" s="905"/>
      <c r="F7" s="905"/>
    </row>
    <row r="9" spans="1:9" ht="15.6" x14ac:dyDescent="0.3">
      <c r="A9" s="28" t="s">
        <v>1854</v>
      </c>
      <c r="B9" s="1184">
        <v>2016</v>
      </c>
      <c r="C9" s="1184">
        <v>2017</v>
      </c>
      <c r="D9" s="1184">
        <v>2018</v>
      </c>
      <c r="E9" s="1184">
        <v>2019</v>
      </c>
      <c r="F9" s="1184">
        <v>2020</v>
      </c>
    </row>
    <row r="10" spans="1:9" ht="7.5" customHeight="1" thickBot="1" x14ac:dyDescent="0.35">
      <c r="A10" s="85"/>
      <c r="B10" s="1153"/>
      <c r="C10" s="1154"/>
      <c r="D10" s="1154"/>
      <c r="E10" s="1154"/>
      <c r="F10" s="1154"/>
    </row>
    <row r="11" spans="1:9" ht="15" customHeight="1" x14ac:dyDescent="0.25">
      <c r="B11" s="1155"/>
      <c r="C11" s="1188"/>
      <c r="D11" s="1188"/>
      <c r="E11" s="1188"/>
      <c r="F11" s="1188"/>
    </row>
    <row r="12" spans="1:9" ht="15" customHeight="1" x14ac:dyDescent="0.25">
      <c r="A12" s="946" t="s">
        <v>1857</v>
      </c>
      <c r="B12" s="1155"/>
      <c r="C12" s="1188"/>
      <c r="D12" s="1188"/>
      <c r="E12" s="1188"/>
      <c r="F12" s="1188"/>
    </row>
    <row r="13" spans="1:9" ht="15.6" x14ac:dyDescent="0.3">
      <c r="A13" s="947" t="s">
        <v>1855</v>
      </c>
      <c r="B13" s="1156">
        <f t="shared" ref="B13:D13" si="0">ROUND(B14/(B15/100),0)</f>
        <v>865044</v>
      </c>
      <c r="C13" s="1156">
        <f t="shared" si="0"/>
        <v>895920</v>
      </c>
      <c r="D13" s="1156">
        <f t="shared" si="0"/>
        <v>892295</v>
      </c>
      <c r="E13" s="1156">
        <f>ROUND(E14/(E15/100),0)</f>
        <v>915258</v>
      </c>
      <c r="F13" s="1156">
        <f>ROUND(F14/(F15/100),0)</f>
        <v>821660</v>
      </c>
      <c r="I13" s="1282"/>
    </row>
    <row r="14" spans="1:9" ht="15.6" x14ac:dyDescent="0.3">
      <c r="A14" s="947" t="s">
        <v>1856</v>
      </c>
      <c r="B14" s="1156">
        <v>428197</v>
      </c>
      <c r="C14" s="1156">
        <v>436313</v>
      </c>
      <c r="D14" s="1156">
        <v>426517</v>
      </c>
      <c r="E14" s="1156">
        <v>439324</v>
      </c>
      <c r="F14" s="1156">
        <v>166797</v>
      </c>
    </row>
    <row r="15" spans="1:9" ht="15.6" x14ac:dyDescent="0.3">
      <c r="A15" s="947" t="s">
        <v>1863</v>
      </c>
      <c r="B15" s="1157">
        <v>49.5</v>
      </c>
      <c r="C15" s="1157">
        <v>48.7</v>
      </c>
      <c r="D15" s="1157">
        <v>47.8</v>
      </c>
      <c r="E15" s="1157">
        <v>48</v>
      </c>
      <c r="F15" s="1157">
        <v>20.3</v>
      </c>
    </row>
    <row r="16" spans="1:9" ht="7.5" customHeight="1" x14ac:dyDescent="0.25">
      <c r="A16" s="945"/>
      <c r="B16" s="1157"/>
      <c r="C16" s="1157"/>
      <c r="D16" s="1157"/>
      <c r="E16" s="1157"/>
      <c r="F16" s="1157"/>
    </row>
    <row r="17" spans="1:6" ht="15" customHeight="1" x14ac:dyDescent="0.25">
      <c r="A17" s="945" t="s">
        <v>1858</v>
      </c>
      <c r="B17" s="1157"/>
      <c r="C17" s="1157"/>
      <c r="D17" s="1157"/>
      <c r="E17" s="1157"/>
      <c r="F17" s="1157"/>
    </row>
    <row r="18" spans="1:6" ht="15.6" x14ac:dyDescent="0.3">
      <c r="A18" s="947" t="s">
        <v>1855</v>
      </c>
      <c r="B18" s="1156">
        <f t="shared" ref="B18:D18" si="1">ROUND(B19/(B20/100),0)</f>
        <v>50276</v>
      </c>
      <c r="C18" s="1156">
        <f t="shared" si="1"/>
        <v>49289</v>
      </c>
      <c r="D18" s="1156">
        <f t="shared" si="1"/>
        <v>48360</v>
      </c>
      <c r="E18" s="1156">
        <f>ROUND(E19/(E20/100),0)</f>
        <v>47185</v>
      </c>
      <c r="F18" s="1156">
        <f>ROUND(F19/(F20/100),0)</f>
        <v>42854</v>
      </c>
    </row>
    <row r="19" spans="1:6" ht="15.6" x14ac:dyDescent="0.3">
      <c r="A19" s="947" t="s">
        <v>1856</v>
      </c>
      <c r="B19" s="1156">
        <v>27551</v>
      </c>
      <c r="C19" s="1156">
        <v>29376</v>
      </c>
      <c r="D19" s="1156">
        <v>26985</v>
      </c>
      <c r="E19" s="1156">
        <v>27084</v>
      </c>
      <c r="F19" s="1156">
        <v>10242</v>
      </c>
    </row>
    <row r="20" spans="1:6" ht="15.6" x14ac:dyDescent="0.3">
      <c r="A20" s="947" t="s">
        <v>1863</v>
      </c>
      <c r="B20" s="1157">
        <v>54.8</v>
      </c>
      <c r="C20" s="1157">
        <v>59.6</v>
      </c>
      <c r="D20" s="1157">
        <v>55.8</v>
      </c>
      <c r="E20" s="1157">
        <v>57.4</v>
      </c>
      <c r="F20" s="1157">
        <v>23.9</v>
      </c>
    </row>
    <row r="21" spans="1:6" ht="7.5" customHeight="1" x14ac:dyDescent="0.25">
      <c r="A21" s="945"/>
      <c r="B21" s="1157"/>
      <c r="C21" s="1157"/>
      <c r="D21" s="1157"/>
      <c r="E21" s="1157"/>
      <c r="F21" s="1157"/>
    </row>
    <row r="22" spans="1:6" ht="15" customHeight="1" x14ac:dyDescent="0.25">
      <c r="A22" s="945" t="s">
        <v>1859</v>
      </c>
      <c r="B22" s="1157"/>
      <c r="C22" s="1157"/>
      <c r="D22" s="1157"/>
      <c r="E22" s="1157"/>
      <c r="F22" s="1157"/>
    </row>
    <row r="23" spans="1:6" ht="15.6" x14ac:dyDescent="0.3">
      <c r="A23" s="947" t="s">
        <v>1855</v>
      </c>
      <c r="B23" s="1156">
        <f t="shared" ref="B23:E23" si="2">ROUND(B24/(B25/100),0)</f>
        <v>307056</v>
      </c>
      <c r="C23" s="1156">
        <f t="shared" si="2"/>
        <v>327575</v>
      </c>
      <c r="D23" s="1156">
        <f t="shared" si="2"/>
        <v>361854</v>
      </c>
      <c r="E23" s="1156">
        <f t="shared" si="2"/>
        <v>410418</v>
      </c>
      <c r="F23" s="1156">
        <f>ROUND(F24/(F25/100),0)</f>
        <v>302078</v>
      </c>
    </row>
    <row r="24" spans="1:6" ht="15.6" x14ac:dyDescent="0.3">
      <c r="A24" s="947" t="s">
        <v>1856</v>
      </c>
      <c r="B24" s="1156">
        <v>147080</v>
      </c>
      <c r="C24" s="1156">
        <v>157236</v>
      </c>
      <c r="D24" s="1156">
        <v>166453</v>
      </c>
      <c r="E24" s="1156">
        <v>177711</v>
      </c>
      <c r="F24" s="1156">
        <v>65853</v>
      </c>
    </row>
    <row r="25" spans="1:6" ht="15.6" x14ac:dyDescent="0.3">
      <c r="A25" s="947" t="s">
        <v>1863</v>
      </c>
      <c r="B25" s="1157">
        <v>47.9</v>
      </c>
      <c r="C25" s="1157">
        <v>48</v>
      </c>
      <c r="D25" s="1157">
        <v>46</v>
      </c>
      <c r="E25" s="1157">
        <v>43.3</v>
      </c>
      <c r="F25" s="1157">
        <v>21.8</v>
      </c>
    </row>
    <row r="26" spans="1:6" ht="7.5" customHeight="1" x14ac:dyDescent="0.25">
      <c r="A26" s="945"/>
      <c r="B26" s="1157"/>
      <c r="C26" s="1157"/>
      <c r="D26" s="1157"/>
      <c r="E26" s="1157"/>
      <c r="F26" s="1157"/>
    </row>
    <row r="27" spans="1:6" ht="15" customHeight="1" x14ac:dyDescent="0.25">
      <c r="A27" s="945" t="s">
        <v>1860</v>
      </c>
      <c r="B27" s="1157"/>
      <c r="C27" s="1157"/>
      <c r="D27" s="1157"/>
      <c r="E27" s="1157"/>
      <c r="F27" s="1157"/>
    </row>
    <row r="28" spans="1:6" ht="15.6" x14ac:dyDescent="0.3">
      <c r="A28" s="947" t="s">
        <v>1855</v>
      </c>
      <c r="B28" s="1156">
        <f t="shared" ref="B28:E28" si="3">ROUND(B29/(B30/100),0)</f>
        <v>125272</v>
      </c>
      <c r="C28" s="1156">
        <f t="shared" si="3"/>
        <v>125904</v>
      </c>
      <c r="D28" s="1156">
        <f t="shared" si="3"/>
        <v>130031</v>
      </c>
      <c r="E28" s="1156">
        <f t="shared" si="3"/>
        <v>138510</v>
      </c>
      <c r="F28" s="1156">
        <f>ROUND(F29/(F30/100),0)</f>
        <v>112966</v>
      </c>
    </row>
    <row r="29" spans="1:6" ht="15.6" x14ac:dyDescent="0.3">
      <c r="A29" s="947" t="s">
        <v>1856</v>
      </c>
      <c r="B29" s="1156">
        <v>45599</v>
      </c>
      <c r="C29" s="1156">
        <v>49606</v>
      </c>
      <c r="D29" s="1156">
        <v>45641</v>
      </c>
      <c r="E29" s="1156">
        <v>46401</v>
      </c>
      <c r="F29" s="1156">
        <v>6665</v>
      </c>
    </row>
    <row r="30" spans="1:6" ht="15.6" x14ac:dyDescent="0.3">
      <c r="A30" s="947" t="s">
        <v>1863</v>
      </c>
      <c r="B30" s="1157">
        <v>36.4</v>
      </c>
      <c r="C30" s="1157">
        <v>39.4</v>
      </c>
      <c r="D30" s="1157">
        <v>35.1</v>
      </c>
      <c r="E30" s="1157">
        <v>33.5</v>
      </c>
      <c r="F30" s="1157">
        <v>5.9</v>
      </c>
    </row>
    <row r="31" spans="1:6" ht="7.5" customHeight="1" x14ac:dyDescent="0.25">
      <c r="A31" s="945"/>
      <c r="B31" s="1157"/>
      <c r="C31" s="1157"/>
      <c r="D31" s="1157"/>
      <c r="E31" s="1157"/>
      <c r="F31" s="1157"/>
    </row>
    <row r="32" spans="1:6" ht="15" customHeight="1" x14ac:dyDescent="0.25">
      <c r="A32" s="945" t="s">
        <v>1277</v>
      </c>
      <c r="B32" s="1157"/>
      <c r="C32" s="1157"/>
      <c r="D32" s="1157"/>
      <c r="E32" s="1157"/>
      <c r="F32" s="1157"/>
    </row>
    <row r="33" spans="1:9" ht="15.6" x14ac:dyDescent="0.3">
      <c r="A33" s="947" t="s">
        <v>1855</v>
      </c>
      <c r="B33" s="1156">
        <f t="shared" ref="B33:E33" si="4">ROUND(B34/(B35/100),0)</f>
        <v>8073</v>
      </c>
      <c r="C33" s="1156">
        <f t="shared" si="4"/>
        <v>8003</v>
      </c>
      <c r="D33" s="1156">
        <f t="shared" si="4"/>
        <v>8505</v>
      </c>
      <c r="E33" s="1156">
        <f t="shared" si="4"/>
        <v>8500</v>
      </c>
      <c r="F33" s="1156">
        <f>ROUND(F34/(F35/100),0)</f>
        <v>6528</v>
      </c>
    </row>
    <row r="34" spans="1:9" ht="15.6" x14ac:dyDescent="0.3">
      <c r="A34" s="947" t="s">
        <v>1856</v>
      </c>
      <c r="B34" s="1156">
        <v>1937</v>
      </c>
      <c r="C34" s="1156">
        <v>2768</v>
      </c>
      <c r="D34" s="1156">
        <v>2497</v>
      </c>
      <c r="E34" s="1156">
        <v>1904</v>
      </c>
      <c r="F34" s="1156">
        <v>705</v>
      </c>
    </row>
    <row r="35" spans="1:9" ht="15.6" x14ac:dyDescent="0.3">
      <c r="A35" s="947" t="s">
        <v>1863</v>
      </c>
      <c r="B35" s="1157">
        <v>23.994561429110771</v>
      </c>
      <c r="C35" s="1157">
        <v>34.587296812195049</v>
      </c>
      <c r="D35" s="1157">
        <v>29.358789656745866</v>
      </c>
      <c r="E35" s="1157">
        <v>22.4</v>
      </c>
      <c r="F35" s="1157">
        <v>10.8</v>
      </c>
    </row>
    <row r="36" spans="1:9" ht="7.5" customHeight="1" x14ac:dyDescent="0.25">
      <c r="A36" s="945"/>
      <c r="B36" s="1157"/>
      <c r="C36" s="1157"/>
      <c r="D36" s="1157"/>
      <c r="E36" s="1157"/>
      <c r="F36" s="1157"/>
    </row>
    <row r="37" spans="1:9" ht="15" customHeight="1" x14ac:dyDescent="0.25">
      <c r="A37" s="945" t="s">
        <v>1853</v>
      </c>
      <c r="B37" s="1157"/>
      <c r="C37" s="1157"/>
      <c r="D37" s="1157"/>
      <c r="E37" s="1157"/>
      <c r="F37" s="1157"/>
    </row>
    <row r="38" spans="1:9" ht="15.6" x14ac:dyDescent="0.3">
      <c r="A38" s="947" t="s">
        <v>1855</v>
      </c>
      <c r="B38" s="1156">
        <v>1355721</v>
      </c>
      <c r="C38" s="1156">
        <v>1406690</v>
      </c>
      <c r="D38" s="1156">
        <v>1441046</v>
      </c>
      <c r="E38" s="1156">
        <v>1519871.4639408875</v>
      </c>
      <c r="F38" s="1156">
        <v>1287599</v>
      </c>
      <c r="H38" s="47"/>
    </row>
    <row r="39" spans="1:9" ht="15.6" x14ac:dyDescent="0.3">
      <c r="A39" s="947" t="s">
        <v>1856</v>
      </c>
      <c r="B39" s="1156">
        <v>650364</v>
      </c>
      <c r="C39" s="1156">
        <v>675299</v>
      </c>
      <c r="D39" s="1156">
        <v>668093</v>
      </c>
      <c r="E39" s="1156">
        <v>692424</v>
      </c>
      <c r="F39" s="1156">
        <v>250262</v>
      </c>
      <c r="I39" s="118"/>
    </row>
    <row r="40" spans="1:9" ht="16.2" thickBot="1" x14ac:dyDescent="0.35">
      <c r="A40" s="948" t="s">
        <v>1863</v>
      </c>
      <c r="B40" s="1158">
        <v>48</v>
      </c>
      <c r="C40" s="1158">
        <v>48</v>
      </c>
      <c r="D40" s="1158">
        <v>46.4</v>
      </c>
      <c r="E40" s="1158">
        <v>45.558063061767605</v>
      </c>
      <c r="F40" s="1158">
        <v>19.399999999999999</v>
      </c>
    </row>
    <row r="41" spans="1:9" ht="7.5" customHeight="1" x14ac:dyDescent="0.3">
      <c r="A41" s="947"/>
      <c r="B41" s="1159"/>
      <c r="C41" s="1159"/>
      <c r="D41" s="1159"/>
      <c r="E41" s="1159"/>
      <c r="F41" s="1159"/>
    </row>
    <row r="42" spans="1:9" ht="15.6" x14ac:dyDescent="0.3">
      <c r="A42" s="28" t="s">
        <v>1862</v>
      </c>
      <c r="B42" s="1156"/>
      <c r="C42" s="1156"/>
      <c r="D42" s="1156"/>
      <c r="E42" s="1156"/>
      <c r="F42" s="1156"/>
    </row>
    <row r="43" spans="1:9" ht="15" x14ac:dyDescent="0.25">
      <c r="A43" s="256" t="s">
        <v>1861</v>
      </c>
      <c r="B43" s="1156"/>
      <c r="C43" s="1156"/>
      <c r="D43" s="1156"/>
      <c r="E43" s="1156"/>
      <c r="F43" s="1156"/>
    </row>
    <row r="44" spans="1:9" ht="15.6" x14ac:dyDescent="0.3">
      <c r="A44" s="949" t="s">
        <v>1855</v>
      </c>
      <c r="B44" s="1156">
        <v>715840</v>
      </c>
      <c r="C44" s="1156">
        <v>719964</v>
      </c>
      <c r="D44" s="1156">
        <v>723564</v>
      </c>
      <c r="E44" s="1156">
        <v>707793</v>
      </c>
      <c r="F44" s="1156">
        <v>586033</v>
      </c>
    </row>
    <row r="45" spans="1:9" ht="15.6" x14ac:dyDescent="0.3">
      <c r="A45" s="949" t="s">
        <v>1856</v>
      </c>
      <c r="B45" s="1156">
        <v>314307</v>
      </c>
      <c r="C45" s="1156">
        <v>350660</v>
      </c>
      <c r="D45" s="1156">
        <v>345187</v>
      </c>
      <c r="E45" s="1156">
        <v>339089</v>
      </c>
      <c r="F45" s="1156">
        <v>211111</v>
      </c>
      <c r="I45" s="118"/>
    </row>
    <row r="46" spans="1:9" ht="15.6" x14ac:dyDescent="0.3">
      <c r="A46" s="949" t="s">
        <v>1863</v>
      </c>
      <c r="B46" s="1157">
        <v>43.9</v>
      </c>
      <c r="C46" s="1157">
        <v>48.7</v>
      </c>
      <c r="D46" s="1157">
        <v>47.7</v>
      </c>
      <c r="E46" s="1157">
        <v>47.9</v>
      </c>
      <c r="F46" s="1157">
        <v>36</v>
      </c>
    </row>
    <row r="51" spans="1:6" ht="13.8" x14ac:dyDescent="0.25">
      <c r="A51" s="1455" t="s">
        <v>2113</v>
      </c>
      <c r="B51" s="1455"/>
      <c r="C51" s="1455"/>
      <c r="D51" s="1455"/>
      <c r="E51" s="1455"/>
      <c r="F51" s="1455"/>
    </row>
  </sheetData>
  <mergeCells count="5">
    <mergeCell ref="A3:F3"/>
    <mergeCell ref="A4:F4"/>
    <mergeCell ref="A5:F5"/>
    <mergeCell ref="A6:F6"/>
    <mergeCell ref="A51:F51"/>
  </mergeCells>
  <printOptions horizontalCentered="1"/>
  <pageMargins left="0.74803149606299202" right="0.74803149606299202" top="0.98425196850393704" bottom="0.98425196850393704" header="0.511811023622047" footer="0.511811023622047"/>
  <pageSetup scale="94" firstPageNumber="27" orientation="portrait" useFirstPageNumber="1" r:id="rId1"/>
  <headerFooter alignWithMargins="0"/>
  <legacyDrawingHF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8">
    <tabColor theme="7"/>
    <pageSetUpPr fitToPage="1"/>
  </sheetPr>
  <dimension ref="A1:BD68"/>
  <sheetViews>
    <sheetView zoomScaleNormal="100" workbookViewId="0">
      <selection sqref="A1:I1"/>
    </sheetView>
  </sheetViews>
  <sheetFormatPr defaultColWidth="9.109375" defaultRowHeight="13.2" x14ac:dyDescent="0.25"/>
  <cols>
    <col min="1" max="1" width="13.6640625" style="1" customWidth="1"/>
    <col min="2" max="2" width="12.6640625" style="1" customWidth="1"/>
    <col min="3" max="3" width="15.88671875" style="1" customWidth="1"/>
    <col min="4" max="10" width="12.44140625" style="1" customWidth="1"/>
    <col min="11" max="16384" width="9.109375" style="1"/>
  </cols>
  <sheetData>
    <row r="1" spans="1:12" s="15" customFormat="1" ht="17.399999999999999" x14ac:dyDescent="0.3">
      <c r="A1" s="1451" t="s">
        <v>572</v>
      </c>
      <c r="B1" s="1451"/>
      <c r="C1" s="1451"/>
      <c r="D1" s="1451"/>
      <c r="E1" s="1451"/>
      <c r="F1" s="1451"/>
      <c r="G1" s="1451"/>
      <c r="H1" s="1451"/>
      <c r="I1" s="1451"/>
    </row>
    <row r="2" spans="1:12" s="15" customFormat="1" ht="17.399999999999999" x14ac:dyDescent="0.3">
      <c r="B2" s="816"/>
      <c r="C2" s="48"/>
    </row>
    <row r="3" spans="1:12" s="15" customFormat="1" ht="17.399999999999999" x14ac:dyDescent="0.3">
      <c r="A3" s="1452" t="s">
        <v>1793</v>
      </c>
      <c r="B3" s="1452"/>
      <c r="C3" s="1452"/>
      <c r="D3" s="1452"/>
      <c r="E3" s="1452"/>
      <c r="F3" s="1452"/>
      <c r="G3" s="1452"/>
      <c r="H3" s="1452"/>
      <c r="I3" s="1452"/>
    </row>
    <row r="4" spans="1:12" s="15" customFormat="1" ht="17.399999999999999" x14ac:dyDescent="0.3">
      <c r="A4" s="1452" t="s">
        <v>2207</v>
      </c>
      <c r="B4" s="1452"/>
      <c r="C4" s="1452"/>
      <c r="D4" s="1452"/>
      <c r="E4" s="1452"/>
      <c r="F4" s="1452"/>
      <c r="G4" s="1452"/>
      <c r="H4" s="1452"/>
      <c r="I4" s="1452"/>
    </row>
    <row r="5" spans="1:12" s="15" customFormat="1" ht="17.399999999999999" x14ac:dyDescent="0.3">
      <c r="A5" s="1452" t="s">
        <v>536</v>
      </c>
      <c r="B5" s="1452"/>
      <c r="C5" s="1452"/>
      <c r="D5" s="1452"/>
      <c r="E5" s="1452"/>
      <c r="F5" s="1452"/>
      <c r="G5" s="1452"/>
      <c r="H5" s="1452"/>
      <c r="I5" s="1452"/>
    </row>
    <row r="6" spans="1:12" s="15" customFormat="1" ht="12.75" customHeight="1" x14ac:dyDescent="0.3">
      <c r="A6" s="517"/>
      <c r="B6" s="517"/>
    </row>
    <row r="7" spans="1:12" x14ac:dyDescent="0.25">
      <c r="A7" s="518"/>
      <c r="B7" s="518"/>
    </row>
    <row r="8" spans="1:12" s="16" customFormat="1" ht="15.6" x14ac:dyDescent="0.3">
      <c r="B8" s="819"/>
      <c r="C8" s="1531" t="s">
        <v>1794</v>
      </c>
      <c r="D8" s="1531"/>
      <c r="E8" s="1532"/>
      <c r="F8" s="1533" t="s">
        <v>1803</v>
      </c>
      <c r="G8" s="1531"/>
      <c r="H8" s="1531"/>
    </row>
    <row r="9" spans="1:12" s="33" customFormat="1" ht="13.8" x14ac:dyDescent="0.25">
      <c r="B9" s="823"/>
      <c r="C9" s="1098">
        <v>2015</v>
      </c>
      <c r="D9" s="1098">
        <v>2016</v>
      </c>
      <c r="E9" s="1099">
        <v>2017</v>
      </c>
      <c r="F9" s="1098">
        <v>2015</v>
      </c>
      <c r="G9" s="1098">
        <v>2016</v>
      </c>
      <c r="H9" s="940">
        <v>2017</v>
      </c>
    </row>
    <row r="10" spans="1:12" s="16" customFormat="1" ht="4.5" customHeight="1" thickBot="1" x14ac:dyDescent="0.35">
      <c r="B10" s="838"/>
      <c r="C10" s="838"/>
      <c r="D10" s="838"/>
      <c r="E10" s="839"/>
      <c r="F10" s="838"/>
      <c r="G10" s="838"/>
      <c r="H10" s="838"/>
    </row>
    <row r="11" spans="1:12" s="16" customFormat="1" ht="4.5" customHeight="1" thickTop="1" x14ac:dyDescent="0.3">
      <c r="B11" s="840"/>
      <c r="C11" s="840"/>
      <c r="D11" s="840"/>
      <c r="E11" s="841"/>
      <c r="F11" s="840"/>
      <c r="G11" s="840"/>
      <c r="H11" s="840"/>
    </row>
    <row r="12" spans="1:12" s="174" customFormat="1" ht="14.25" customHeight="1" x14ac:dyDescent="0.25">
      <c r="A12" s="1535" t="s">
        <v>1799</v>
      </c>
      <c r="B12" s="1535"/>
      <c r="C12" s="290"/>
      <c r="D12" s="290"/>
      <c r="E12" s="1097"/>
      <c r="F12" s="1096"/>
      <c r="G12" s="1096"/>
      <c r="H12" s="939"/>
      <c r="K12" s="175"/>
      <c r="L12" s="175"/>
    </row>
    <row r="13" spans="1:12" s="825" customFormat="1" ht="13.8" x14ac:dyDescent="0.25">
      <c r="A13" s="66"/>
      <c r="B13" s="90" t="s">
        <v>1797</v>
      </c>
      <c r="C13" s="553">
        <v>866</v>
      </c>
      <c r="D13" s="553">
        <v>914</v>
      </c>
      <c r="E13" s="833">
        <v>1019</v>
      </c>
      <c r="F13" s="1096">
        <v>638</v>
      </c>
      <c r="G13" s="1096">
        <v>630</v>
      </c>
      <c r="H13" s="939">
        <v>842</v>
      </c>
      <c r="K13" s="175"/>
      <c r="L13" s="175"/>
    </row>
    <row r="14" spans="1:12" s="174" customFormat="1" ht="13.8" x14ac:dyDescent="0.25">
      <c r="A14" s="235"/>
      <c r="B14" s="90" t="s">
        <v>1798</v>
      </c>
      <c r="C14" s="842">
        <v>61960</v>
      </c>
      <c r="D14" s="842">
        <v>60884</v>
      </c>
      <c r="E14" s="843">
        <v>76645</v>
      </c>
      <c r="F14" s="842">
        <v>257298</v>
      </c>
      <c r="G14" s="842">
        <v>276767</v>
      </c>
      <c r="H14" s="842">
        <v>344046</v>
      </c>
      <c r="J14" s="844"/>
      <c r="K14" s="175"/>
      <c r="L14" s="175"/>
    </row>
    <row r="15" spans="1:12" s="825" customFormat="1" ht="4.5" customHeight="1" x14ac:dyDescent="0.25">
      <c r="A15" s="235"/>
      <c r="B15" s="90"/>
      <c r="C15" s="553"/>
      <c r="D15" s="553"/>
      <c r="E15" s="833"/>
      <c r="F15" s="1096"/>
      <c r="G15" s="1096"/>
      <c r="H15" s="939"/>
      <c r="K15" s="175"/>
      <c r="L15" s="175"/>
    </row>
    <row r="16" spans="1:12" s="825" customFormat="1" ht="4.5" customHeight="1" x14ac:dyDescent="0.25">
      <c r="A16" s="235"/>
      <c r="B16" s="834"/>
      <c r="C16" s="835"/>
      <c r="D16" s="835"/>
      <c r="E16" s="837"/>
      <c r="F16" s="836"/>
      <c r="G16" s="836"/>
      <c r="H16" s="836"/>
      <c r="K16" s="175"/>
      <c r="L16" s="175"/>
    </row>
    <row r="17" spans="1:12" s="174" customFormat="1" ht="14.25" customHeight="1" x14ac:dyDescent="0.25">
      <c r="A17" s="1535" t="s">
        <v>1801</v>
      </c>
      <c r="B17" s="1535"/>
      <c r="C17" s="553"/>
      <c r="D17" s="553"/>
      <c r="E17" s="833"/>
      <c r="F17" s="1096"/>
      <c r="G17" s="1096"/>
      <c r="H17" s="939"/>
      <c r="K17" s="175"/>
      <c r="L17" s="175"/>
    </row>
    <row r="18" spans="1:12" s="174" customFormat="1" ht="13.8" x14ac:dyDescent="0.25">
      <c r="B18" s="91" t="s">
        <v>1795</v>
      </c>
      <c r="C18" s="553"/>
      <c r="D18" s="553"/>
      <c r="E18" s="833"/>
      <c r="F18" s="1096"/>
      <c r="G18" s="1096"/>
      <c r="H18" s="939"/>
      <c r="K18" s="175"/>
      <c r="L18" s="175"/>
    </row>
    <row r="19" spans="1:12" s="825" customFormat="1" ht="14.4" x14ac:dyDescent="0.3">
      <c r="A19" s="817"/>
      <c r="B19" s="831" t="s">
        <v>1797</v>
      </c>
      <c r="C19" s="553">
        <v>237</v>
      </c>
      <c r="D19" s="553">
        <v>339</v>
      </c>
      <c r="E19" s="833">
        <v>353</v>
      </c>
      <c r="F19" s="1096">
        <v>331</v>
      </c>
      <c r="G19" s="1096">
        <v>352</v>
      </c>
      <c r="H19" s="939">
        <v>461</v>
      </c>
      <c r="K19" s="175"/>
      <c r="L19" s="175"/>
    </row>
    <row r="20" spans="1:12" s="825" customFormat="1" ht="14.4" x14ac:dyDescent="0.3">
      <c r="A20" s="817"/>
      <c r="B20" s="831" t="s">
        <v>1798</v>
      </c>
      <c r="C20" s="842">
        <v>14204</v>
      </c>
      <c r="D20" s="842">
        <v>25045</v>
      </c>
      <c r="E20" s="843">
        <v>31343</v>
      </c>
      <c r="F20" s="842">
        <v>149909</v>
      </c>
      <c r="G20" s="842">
        <v>173136</v>
      </c>
      <c r="H20" s="842">
        <v>187689</v>
      </c>
      <c r="K20" s="175"/>
      <c r="L20" s="175"/>
    </row>
    <row r="21" spans="1:12" s="825" customFormat="1" ht="13.8" x14ac:dyDescent="0.25">
      <c r="A21" s="821"/>
      <c r="B21" s="91" t="s">
        <v>1800</v>
      </c>
      <c r="C21" s="553"/>
      <c r="D21" s="553"/>
      <c r="E21" s="833"/>
      <c r="F21" s="1096"/>
      <c r="G21" s="1096"/>
      <c r="H21" s="939"/>
      <c r="K21" s="175"/>
      <c r="L21" s="175"/>
    </row>
    <row r="22" spans="1:12" s="825" customFormat="1" ht="14.4" x14ac:dyDescent="0.3">
      <c r="A22" s="817"/>
      <c r="B22" s="831" t="s">
        <v>1797</v>
      </c>
      <c r="C22" s="553">
        <v>404</v>
      </c>
      <c r="D22" s="553">
        <v>317</v>
      </c>
      <c r="E22" s="833">
        <v>400</v>
      </c>
      <c r="F22" s="1096">
        <v>239</v>
      </c>
      <c r="G22" s="1096">
        <v>205</v>
      </c>
      <c r="H22" s="939">
        <v>269</v>
      </c>
      <c r="K22" s="175"/>
      <c r="L22" s="175"/>
    </row>
    <row r="23" spans="1:12" s="825" customFormat="1" ht="14.4" x14ac:dyDescent="0.3">
      <c r="A23" s="817"/>
      <c r="B23" s="831" t="s">
        <v>1798</v>
      </c>
      <c r="C23" s="842">
        <v>29125</v>
      </c>
      <c r="D23" s="842">
        <v>14030</v>
      </c>
      <c r="E23" s="843">
        <v>22392</v>
      </c>
      <c r="F23" s="842">
        <v>55458</v>
      </c>
      <c r="G23" s="842">
        <v>52248</v>
      </c>
      <c r="H23" s="842">
        <v>92686</v>
      </c>
      <c r="K23" s="175"/>
      <c r="L23" s="175"/>
    </row>
    <row r="24" spans="1:12" s="825" customFormat="1" ht="13.8" x14ac:dyDescent="0.25">
      <c r="B24" s="91" t="s">
        <v>1804</v>
      </c>
      <c r="C24" s="553"/>
      <c r="D24" s="553"/>
      <c r="E24" s="833"/>
      <c r="F24" s="1096"/>
      <c r="G24" s="1096"/>
      <c r="H24" s="939"/>
      <c r="K24" s="175"/>
      <c r="L24" s="175"/>
    </row>
    <row r="25" spans="1:12" s="825" customFormat="1" ht="14.4" x14ac:dyDescent="0.3">
      <c r="A25" s="817"/>
      <c r="B25" s="831" t="s">
        <v>1797</v>
      </c>
      <c r="C25" s="553">
        <v>226</v>
      </c>
      <c r="D25" s="553">
        <v>257</v>
      </c>
      <c r="E25" s="833">
        <v>265</v>
      </c>
      <c r="F25" s="553">
        <v>67</v>
      </c>
      <c r="G25" s="553">
        <v>73</v>
      </c>
      <c r="H25" s="553">
        <v>111</v>
      </c>
      <c r="K25" s="175"/>
      <c r="L25" s="175"/>
    </row>
    <row r="26" spans="1:12" s="174" customFormat="1" ht="14.4" x14ac:dyDescent="0.3">
      <c r="A26" s="817"/>
      <c r="B26" s="831" t="s">
        <v>1798</v>
      </c>
      <c r="C26" s="842">
        <v>18630</v>
      </c>
      <c r="D26" s="842">
        <v>21808</v>
      </c>
      <c r="E26" s="843">
        <v>22910</v>
      </c>
      <c r="F26" s="842">
        <v>51930</v>
      </c>
      <c r="G26" s="842">
        <v>51383</v>
      </c>
      <c r="H26" s="842">
        <v>63673</v>
      </c>
      <c r="K26" s="175"/>
      <c r="L26" s="175"/>
    </row>
    <row r="27" spans="1:12" s="825" customFormat="1" ht="4.5" customHeight="1" x14ac:dyDescent="0.3">
      <c r="A27" s="817"/>
      <c r="B27" s="831"/>
      <c r="C27" s="553"/>
      <c r="D27" s="553"/>
      <c r="E27" s="833"/>
      <c r="F27" s="1096"/>
      <c r="G27" s="1096"/>
      <c r="H27" s="939"/>
      <c r="K27" s="175"/>
      <c r="L27" s="175"/>
    </row>
    <row r="28" spans="1:12" s="825" customFormat="1" ht="4.5" customHeight="1" x14ac:dyDescent="0.25">
      <c r="A28" s="235"/>
      <c r="B28" s="836"/>
      <c r="C28" s="835"/>
      <c r="D28" s="835"/>
      <c r="E28" s="837"/>
      <c r="F28" s="836"/>
      <c r="G28" s="836"/>
      <c r="H28" s="836"/>
      <c r="K28" s="175"/>
      <c r="L28" s="175"/>
    </row>
    <row r="29" spans="1:12" s="174" customFormat="1" ht="14.25" customHeight="1" x14ac:dyDescent="0.25">
      <c r="A29" s="1535" t="s">
        <v>1796</v>
      </c>
      <c r="B29" s="1535"/>
      <c r="C29" s="553"/>
      <c r="D29" s="553"/>
      <c r="E29" s="833"/>
      <c r="F29" s="1096"/>
      <c r="G29" s="1096"/>
      <c r="H29" s="939"/>
      <c r="K29" s="175"/>
      <c r="L29" s="175"/>
    </row>
    <row r="30" spans="1:12" s="174" customFormat="1" ht="13.8" x14ac:dyDescent="0.25">
      <c r="B30" s="91" t="s">
        <v>1802</v>
      </c>
      <c r="C30" s="553"/>
      <c r="D30" s="553"/>
      <c r="E30" s="833"/>
      <c r="F30" s="1096"/>
      <c r="G30" s="1096"/>
      <c r="H30" s="939"/>
      <c r="K30" s="175"/>
      <c r="L30" s="175"/>
    </row>
    <row r="31" spans="1:12" s="174" customFormat="1" ht="14.4" x14ac:dyDescent="0.3">
      <c r="A31" s="824"/>
      <c r="B31" s="831" t="s">
        <v>1797</v>
      </c>
      <c r="C31" s="553">
        <v>858</v>
      </c>
      <c r="D31" s="553">
        <v>902</v>
      </c>
      <c r="E31" s="833">
        <v>1005</v>
      </c>
      <c r="F31" s="1096">
        <v>526</v>
      </c>
      <c r="G31" s="1096">
        <v>484</v>
      </c>
      <c r="H31" s="939">
        <v>665</v>
      </c>
      <c r="K31" s="175"/>
      <c r="L31" s="175"/>
    </row>
    <row r="32" spans="1:12" s="174" customFormat="1" ht="14.4" x14ac:dyDescent="0.3">
      <c r="A32" s="824"/>
      <c r="B32" s="831" t="s">
        <v>1798</v>
      </c>
      <c r="C32" s="842">
        <v>60516</v>
      </c>
      <c r="D32" s="842">
        <v>60203</v>
      </c>
      <c r="E32" s="843">
        <v>75520</v>
      </c>
      <c r="F32" s="842">
        <v>166075</v>
      </c>
      <c r="G32" s="842">
        <v>181820</v>
      </c>
      <c r="H32" s="842">
        <v>244437</v>
      </c>
      <c r="K32" s="175"/>
      <c r="L32" s="175"/>
    </row>
    <row r="33" spans="1:56" s="174" customFormat="1" ht="13.8" x14ac:dyDescent="0.25">
      <c r="B33" s="91" t="s">
        <v>1277</v>
      </c>
      <c r="C33" s="553"/>
      <c r="D33" s="553"/>
      <c r="E33" s="833"/>
      <c r="F33" s="1096"/>
      <c r="G33" s="1096"/>
      <c r="H33" s="939"/>
      <c r="K33" s="175"/>
      <c r="L33" s="175"/>
    </row>
    <row r="34" spans="1:56" s="174" customFormat="1" ht="14.4" x14ac:dyDescent="0.3">
      <c r="A34" s="824"/>
      <c r="B34" s="831" t="s">
        <v>1797</v>
      </c>
      <c r="C34" s="553">
        <v>8</v>
      </c>
      <c r="D34" s="553">
        <v>12</v>
      </c>
      <c r="E34" s="833">
        <v>14</v>
      </c>
      <c r="F34" s="1196">
        <v>112</v>
      </c>
      <c r="G34" s="553">
        <v>146</v>
      </c>
      <c r="H34" s="553">
        <v>177</v>
      </c>
      <c r="K34" s="175"/>
      <c r="L34" s="175"/>
    </row>
    <row r="35" spans="1:56" ht="14.4" x14ac:dyDescent="0.3">
      <c r="A35" s="824"/>
      <c r="B35" s="831" t="s">
        <v>1798</v>
      </c>
      <c r="C35" s="842">
        <v>1444</v>
      </c>
      <c r="D35" s="842">
        <v>681</v>
      </c>
      <c r="E35" s="843">
        <v>1125</v>
      </c>
      <c r="F35" s="1197">
        <v>91223</v>
      </c>
      <c r="G35" s="842">
        <v>94947</v>
      </c>
      <c r="H35" s="842">
        <v>99609</v>
      </c>
    </row>
    <row r="36" spans="1:56" ht="13.8" x14ac:dyDescent="0.25">
      <c r="C36" s="817"/>
      <c r="D36" s="832"/>
      <c r="E36" s="259"/>
      <c r="F36" s="259"/>
      <c r="G36" s="259"/>
      <c r="H36" s="259"/>
      <c r="I36" s="259"/>
    </row>
    <row r="37" spans="1:56" ht="30.75" customHeight="1" x14ac:dyDescent="0.25">
      <c r="A37" s="1478" t="s">
        <v>2208</v>
      </c>
      <c r="B37" s="1534"/>
      <c r="C37" s="1534"/>
      <c r="D37" s="1534"/>
      <c r="E37" s="1534"/>
      <c r="F37" s="1534"/>
      <c r="G37" s="1534"/>
      <c r="H37" s="1534"/>
      <c r="I37" s="1534"/>
    </row>
    <row r="38" spans="1:56" ht="13.8" x14ac:dyDescent="0.25">
      <c r="C38" s="817"/>
      <c r="D38" s="832"/>
      <c r="E38" s="259"/>
      <c r="F38" s="259"/>
      <c r="G38" s="259"/>
      <c r="H38" s="259"/>
      <c r="I38" s="259"/>
    </row>
    <row r="39" spans="1:56" x14ac:dyDescent="0.25">
      <c r="C39" s="238"/>
      <c r="D39" s="148"/>
      <c r="E39" s="259"/>
      <c r="F39" s="259"/>
      <c r="G39" s="259"/>
      <c r="H39" s="259"/>
      <c r="I39" s="259"/>
    </row>
    <row r="40" spans="1:56" x14ac:dyDescent="0.25">
      <c r="D40" s="14"/>
    </row>
    <row r="41" spans="1:56" x14ac:dyDescent="0.25">
      <c r="D41" s="14"/>
    </row>
    <row r="42" spans="1:56" ht="17.399999999999999" x14ac:dyDescent="0.3">
      <c r="A42" s="1451" t="s">
        <v>517</v>
      </c>
      <c r="B42" s="1451"/>
      <c r="C42" s="1451"/>
      <c r="D42" s="1451"/>
      <c r="E42" s="1451"/>
      <c r="F42" s="1451"/>
      <c r="G42" s="1451"/>
      <c r="H42" s="1451"/>
      <c r="I42" s="1451"/>
    </row>
    <row r="43" spans="1:56" ht="17.399999999999999" x14ac:dyDescent="0.3">
      <c r="C43" s="27"/>
      <c r="D43" s="81"/>
      <c r="E43" s="81"/>
      <c r="F43" s="81"/>
      <c r="G43" s="81"/>
      <c r="H43" s="81"/>
      <c r="I43" s="81"/>
    </row>
    <row r="44" spans="1:56" ht="17.399999999999999" x14ac:dyDescent="0.3">
      <c r="A44" s="1452" t="s">
        <v>2249</v>
      </c>
      <c r="B44" s="1452"/>
      <c r="C44" s="1452"/>
      <c r="D44" s="1452"/>
      <c r="E44" s="1452"/>
      <c r="F44" s="1452"/>
      <c r="G44" s="1452"/>
      <c r="H44" s="1452"/>
      <c r="I44" s="1452"/>
    </row>
    <row r="45" spans="1:56" ht="17.399999999999999" x14ac:dyDescent="0.3">
      <c r="A45" s="1452" t="s">
        <v>2347</v>
      </c>
      <c r="B45" s="1452"/>
      <c r="C45" s="1452"/>
      <c r="D45" s="1452"/>
      <c r="E45" s="1452"/>
      <c r="F45" s="1452"/>
      <c r="G45" s="1452"/>
      <c r="H45" s="1452"/>
      <c r="I45" s="1452"/>
    </row>
    <row r="46" spans="1:56" ht="17.399999999999999" x14ac:dyDescent="0.3">
      <c r="A46" s="1452" t="s">
        <v>1375</v>
      </c>
      <c r="B46" s="1452"/>
      <c r="C46" s="1452"/>
      <c r="D46" s="1452"/>
      <c r="E46" s="1452"/>
      <c r="F46" s="1452"/>
      <c r="G46" s="1452"/>
      <c r="H46" s="1452"/>
      <c r="I46" s="1452"/>
    </row>
    <row r="47" spans="1:56" x14ac:dyDescent="0.25">
      <c r="C47"/>
      <c r="D47"/>
      <c r="E47"/>
      <c r="F47"/>
      <c r="G47"/>
      <c r="H47"/>
      <c r="I47"/>
    </row>
    <row r="48" spans="1:56" s="20" customFormat="1" ht="13.8" x14ac:dyDescent="0.25">
      <c r="B48" s="824"/>
      <c r="C48" s="32"/>
      <c r="D48" s="1531" t="s">
        <v>1794</v>
      </c>
      <c r="E48" s="1531"/>
      <c r="F48" s="1532"/>
      <c r="G48" s="1505" t="s">
        <v>1803</v>
      </c>
      <c r="H48" s="1505"/>
      <c r="I48" s="1505"/>
      <c r="J48" s="137"/>
      <c r="K48" s="478"/>
      <c r="L48" s="446"/>
      <c r="M48" s="446"/>
      <c r="N48" s="446"/>
      <c r="O48" s="446"/>
      <c r="P48" s="446"/>
      <c r="Q48" s="446"/>
      <c r="R48" s="446"/>
      <c r="S48" s="446"/>
      <c r="T48" s="446"/>
      <c r="U48" s="446"/>
      <c r="V48" s="446"/>
      <c r="W48" s="446"/>
      <c r="X48" s="446"/>
      <c r="Y48" s="446"/>
      <c r="Z48" s="446"/>
      <c r="AA48" s="446"/>
      <c r="AB48" s="446"/>
      <c r="AC48" s="446"/>
      <c r="AD48" s="446"/>
      <c r="AE48" s="446"/>
      <c r="AF48" s="446"/>
      <c r="AG48" s="446"/>
      <c r="AH48" s="446"/>
      <c r="AI48" s="446"/>
      <c r="AJ48" s="446"/>
      <c r="AK48" s="446"/>
      <c r="AL48" s="446"/>
      <c r="AM48" s="446"/>
      <c r="AN48" s="446"/>
      <c r="AO48" s="446"/>
      <c r="AP48" s="446"/>
      <c r="AQ48" s="446"/>
      <c r="AR48" s="446"/>
      <c r="AS48" s="446"/>
      <c r="AT48" s="446"/>
      <c r="AU48" s="446"/>
      <c r="AV48" s="446"/>
      <c r="AW48" s="446"/>
      <c r="AX48" s="446"/>
      <c r="AY48" s="446"/>
      <c r="AZ48" s="446"/>
      <c r="BA48" s="446"/>
      <c r="BB48" s="446"/>
      <c r="BC48" s="446"/>
      <c r="BD48" s="446"/>
    </row>
    <row r="49" spans="1:12" s="20" customFormat="1" ht="13.8" x14ac:dyDescent="0.25">
      <c r="A49" s="32" t="s">
        <v>2235</v>
      </c>
      <c r="B49" s="32"/>
      <c r="D49" s="1098">
        <v>2015</v>
      </c>
      <c r="E49" s="1098">
        <v>2016</v>
      </c>
      <c r="F49" s="1099">
        <v>2017</v>
      </c>
      <c r="G49" s="33">
        <v>2015</v>
      </c>
      <c r="H49" s="33">
        <v>2016</v>
      </c>
      <c r="I49" s="33">
        <v>2017</v>
      </c>
    </row>
    <row r="50" spans="1:12" ht="4.5" customHeight="1" thickBot="1" x14ac:dyDescent="0.3">
      <c r="A50" s="24"/>
      <c r="B50" s="24"/>
      <c r="C50" s="87"/>
      <c r="D50" s="24"/>
      <c r="E50" s="24"/>
      <c r="F50" s="1105"/>
      <c r="G50" s="24"/>
      <c r="H50" s="24"/>
      <c r="I50" s="132"/>
    </row>
    <row r="51" spans="1:12" ht="4.5" customHeight="1" x14ac:dyDescent="0.25">
      <c r="A51" s="35"/>
      <c r="B51" s="35"/>
      <c r="D51" s="35"/>
      <c r="E51" s="35"/>
      <c r="F51" s="1106"/>
      <c r="G51" s="35"/>
      <c r="H51" s="35"/>
      <c r="I51" s="135"/>
    </row>
    <row r="52" spans="1:12" s="20" customFormat="1" ht="13.8" x14ac:dyDescent="0.25">
      <c r="A52" s="1455" t="s">
        <v>2236</v>
      </c>
      <c r="B52" s="1455"/>
      <c r="C52" s="1455"/>
      <c r="D52" s="90" t="s">
        <v>1684</v>
      </c>
      <c r="E52" s="90" t="s">
        <v>1684</v>
      </c>
      <c r="F52" s="1220" t="s">
        <v>1684</v>
      </c>
      <c r="G52" s="1221">
        <v>75412</v>
      </c>
      <c r="H52" s="90">
        <v>81072</v>
      </c>
      <c r="I52" s="90">
        <v>113593</v>
      </c>
    </row>
    <row r="53" spans="1:12" s="20" customFormat="1" ht="13.8" x14ac:dyDescent="0.25">
      <c r="A53" s="1455" t="s">
        <v>2238</v>
      </c>
      <c r="B53" s="1455"/>
      <c r="C53" s="1455"/>
      <c r="D53" s="90">
        <v>822</v>
      </c>
      <c r="E53" s="90">
        <v>1410</v>
      </c>
      <c r="F53" s="1220">
        <v>0</v>
      </c>
      <c r="G53" s="1221">
        <v>12418</v>
      </c>
      <c r="H53" s="90">
        <v>8984</v>
      </c>
      <c r="I53" s="90">
        <v>5139</v>
      </c>
    </row>
    <row r="54" spans="1:12" s="20" customFormat="1" ht="13.8" x14ac:dyDescent="0.25">
      <c r="A54" s="1455" t="s">
        <v>2239</v>
      </c>
      <c r="B54" s="1455"/>
      <c r="C54" s="1455"/>
      <c r="D54" s="90">
        <v>16239</v>
      </c>
      <c r="E54" s="90">
        <v>17988</v>
      </c>
      <c r="F54" s="1220">
        <v>22980</v>
      </c>
      <c r="G54" s="1221">
        <v>36496</v>
      </c>
      <c r="H54" s="90">
        <v>35288</v>
      </c>
      <c r="I54" s="90">
        <v>51235</v>
      </c>
    </row>
    <row r="55" spans="1:12" s="1212" customFormat="1" ht="13.8" x14ac:dyDescent="0.25">
      <c r="A55" s="1455" t="s">
        <v>2240</v>
      </c>
      <c r="B55" s="1455"/>
      <c r="C55" s="1455"/>
      <c r="D55" s="90">
        <v>0</v>
      </c>
      <c r="E55" s="90">
        <v>78</v>
      </c>
      <c r="F55" s="1220">
        <v>191</v>
      </c>
      <c r="G55" s="1221">
        <v>1336</v>
      </c>
      <c r="H55" s="90">
        <v>1498</v>
      </c>
      <c r="I55" s="90">
        <v>828</v>
      </c>
    </row>
    <row r="56" spans="1:12" s="1212" customFormat="1" ht="13.8" x14ac:dyDescent="0.25">
      <c r="A56" s="1455" t="s">
        <v>2241</v>
      </c>
      <c r="B56" s="1455"/>
      <c r="C56" s="1455"/>
      <c r="D56" s="90">
        <v>1406</v>
      </c>
      <c r="E56" s="90">
        <v>925</v>
      </c>
      <c r="F56" s="1220">
        <v>218</v>
      </c>
      <c r="G56" s="1221">
        <v>35170</v>
      </c>
      <c r="H56" s="90">
        <v>32570</v>
      </c>
      <c r="I56" s="90">
        <v>27971</v>
      </c>
    </row>
    <row r="57" spans="1:12" s="1212" customFormat="1" ht="13.8" x14ac:dyDescent="0.25">
      <c r="A57" s="1455" t="s">
        <v>2242</v>
      </c>
      <c r="B57" s="1455"/>
      <c r="C57" s="1455"/>
      <c r="D57" s="90">
        <v>16826</v>
      </c>
      <c r="E57" s="90">
        <v>13554</v>
      </c>
      <c r="F57" s="1220">
        <v>18283</v>
      </c>
      <c r="G57" s="1221">
        <v>40087</v>
      </c>
      <c r="H57" s="90">
        <v>57798</v>
      </c>
      <c r="I57" s="90">
        <v>69901</v>
      </c>
    </row>
    <row r="58" spans="1:12" s="1212" customFormat="1" ht="13.8" x14ac:dyDescent="0.25">
      <c r="A58" s="1455" t="s">
        <v>2243</v>
      </c>
      <c r="B58" s="1455"/>
      <c r="C58" s="1455"/>
      <c r="D58" s="90">
        <v>6952</v>
      </c>
      <c r="E58" s="90">
        <v>4392</v>
      </c>
      <c r="F58" s="1220">
        <v>11685</v>
      </c>
      <c r="G58" s="1221">
        <v>21705</v>
      </c>
      <c r="H58" s="90">
        <v>23454</v>
      </c>
      <c r="I58" s="90">
        <v>33722</v>
      </c>
    </row>
    <row r="59" spans="1:12" s="1212" customFormat="1" ht="13.8" x14ac:dyDescent="0.25">
      <c r="A59" s="1455" t="s">
        <v>1266</v>
      </c>
      <c r="B59" s="1455"/>
      <c r="C59" s="1455"/>
      <c r="D59" s="90">
        <v>2982</v>
      </c>
      <c r="E59" s="90">
        <v>4617</v>
      </c>
      <c r="F59" s="1220">
        <v>3559</v>
      </c>
      <c r="G59" s="1221">
        <v>11112</v>
      </c>
      <c r="H59" s="90">
        <v>6890</v>
      </c>
      <c r="I59" s="90">
        <v>8774</v>
      </c>
    </row>
    <row r="60" spans="1:12" s="20" customFormat="1" ht="13.8" x14ac:dyDescent="0.25">
      <c r="A60" s="1455" t="s">
        <v>2244</v>
      </c>
      <c r="B60" s="1455"/>
      <c r="C60" s="1455"/>
      <c r="D60" s="90">
        <v>2694</v>
      </c>
      <c r="E60" s="90">
        <v>2583</v>
      </c>
      <c r="F60" s="1220">
        <v>1949</v>
      </c>
      <c r="G60" s="1221">
        <v>10101</v>
      </c>
      <c r="H60" s="90">
        <v>12041</v>
      </c>
      <c r="I60" s="90">
        <v>8769</v>
      </c>
    </row>
    <row r="61" spans="1:12" s="20" customFormat="1" ht="13.8" x14ac:dyDescent="0.25">
      <c r="A61" s="1455" t="s">
        <v>2245</v>
      </c>
      <c r="B61" s="1455"/>
      <c r="C61" s="1455"/>
      <c r="D61" s="90">
        <v>9631</v>
      </c>
      <c r="E61" s="90">
        <v>10282</v>
      </c>
      <c r="F61" s="1220">
        <v>14009</v>
      </c>
      <c r="G61" s="1221">
        <v>10305</v>
      </c>
      <c r="H61" s="90">
        <v>7354</v>
      </c>
      <c r="I61" s="90">
        <v>9878</v>
      </c>
    </row>
    <row r="62" spans="1:12" s="20" customFormat="1" ht="13.8" x14ac:dyDescent="0.25">
      <c r="A62" s="1455" t="s">
        <v>2246</v>
      </c>
      <c r="B62" s="1455"/>
      <c r="C62" s="1455"/>
      <c r="D62" s="90">
        <v>4408</v>
      </c>
      <c r="E62" s="90">
        <v>5053</v>
      </c>
      <c r="F62" s="1220">
        <v>3770</v>
      </c>
      <c r="G62" s="1221">
        <v>3157</v>
      </c>
      <c r="H62" s="90">
        <v>9817</v>
      </c>
      <c r="I62" s="90">
        <v>14237</v>
      </c>
    </row>
    <row r="63" spans="1:12" s="20" customFormat="1" ht="4.5" customHeight="1" x14ac:dyDescent="0.3">
      <c r="A63" s="454"/>
      <c r="B63" s="454"/>
      <c r="C63" s="454"/>
      <c r="D63" s="454"/>
      <c r="E63" s="454"/>
      <c r="F63" s="1107"/>
      <c r="G63" s="298"/>
      <c r="H63" s="298"/>
      <c r="I63" s="438"/>
      <c r="K63" s="21"/>
      <c r="L63" s="21"/>
    </row>
    <row r="64" spans="1:12" s="20" customFormat="1" ht="13.8" x14ac:dyDescent="0.25">
      <c r="A64" s="32" t="s">
        <v>2237</v>
      </c>
      <c r="B64" s="32"/>
      <c r="D64" s="1222">
        <v>61960</v>
      </c>
      <c r="E64" s="1222">
        <v>60884</v>
      </c>
      <c r="F64" s="1222">
        <v>76645</v>
      </c>
      <c r="G64" s="1222">
        <v>257298</v>
      </c>
      <c r="H64" s="1222">
        <v>276767</v>
      </c>
      <c r="I64" s="1222">
        <v>344046</v>
      </c>
      <c r="K64" s="21"/>
      <c r="L64" s="21"/>
    </row>
    <row r="65" spans="1:9" x14ac:dyDescent="0.25">
      <c r="C65" s="42"/>
      <c r="D65" s="194"/>
      <c r="E65" s="194"/>
      <c r="F65" s="194"/>
      <c r="G65" s="194"/>
      <c r="H65" s="194"/>
      <c r="I65" s="194"/>
    </row>
    <row r="66" spans="1:9" ht="13.8" x14ac:dyDescent="0.25">
      <c r="A66" s="1214" t="s">
        <v>2247</v>
      </c>
      <c r="B66" s="26"/>
      <c r="C66"/>
      <c r="D66"/>
      <c r="E66"/>
      <c r="F66"/>
      <c r="G66"/>
      <c r="H66"/>
    </row>
    <row r="67" spans="1:9" ht="13.8" x14ac:dyDescent="0.25">
      <c r="A67" s="26"/>
      <c r="B67" s="26"/>
      <c r="C67"/>
      <c r="D67"/>
      <c r="E67"/>
      <c r="F67"/>
      <c r="G67"/>
      <c r="H67"/>
    </row>
    <row r="68" spans="1:9" ht="27.75" customHeight="1" x14ac:dyDescent="0.25">
      <c r="A68" s="1473" t="s">
        <v>2248</v>
      </c>
      <c r="B68" s="1473"/>
      <c r="C68" s="1473"/>
      <c r="D68" s="1473"/>
      <c r="E68" s="1473"/>
      <c r="F68" s="1473"/>
      <c r="G68" s="1473"/>
      <c r="H68" s="1473"/>
      <c r="I68" s="1473"/>
    </row>
  </sheetData>
  <customSheetViews>
    <customSheetView guid="{9014CDA8-C3FC-41E6-A045-DAEFC55B82B1}" showPageBreaks="1" fitToPage="1" printArea="1">
      <selection activeCell="H50" sqref="H50"/>
      <pageMargins left="0.75" right="0.75" top="1" bottom="1" header="0.5" footer="0.5"/>
      <printOptions horizontalCentered="1"/>
      <pageSetup scale="65" firstPageNumber="33" orientation="portrait" verticalDpi="300" r:id="rId1"/>
      <headerFooter alignWithMargins="0">
        <oddFooter>&amp;C&amp;P</oddFooter>
      </headerFooter>
    </customSheetView>
    <customSheetView guid="{F67F5823-51D5-4D47-B100-5B47C1E6BCB9}" showPageBreaks="1" fitToPage="1" printArea="1" topLeftCell="A34">
      <selection activeCell="A34" sqref="A34:H34"/>
      <pageMargins left="0.75" right="0.75" top="1" bottom="1" header="0.5" footer="0.5"/>
      <printOptions horizontalCentered="1"/>
      <pageSetup scale="64" firstPageNumber="33" orientation="portrait" verticalDpi="300" r:id="rId2"/>
      <headerFooter alignWithMargins="0">
        <oddFooter>&amp;C&amp;P</oddFooter>
      </headerFooter>
    </customSheetView>
  </customSheetViews>
  <mergeCells count="28">
    <mergeCell ref="A42:I42"/>
    <mergeCell ref="A44:I44"/>
    <mergeCell ref="A1:I1"/>
    <mergeCell ref="A3:I3"/>
    <mergeCell ref="A4:I4"/>
    <mergeCell ref="A5:I5"/>
    <mergeCell ref="F8:H8"/>
    <mergeCell ref="C8:E8"/>
    <mergeCell ref="A37:I37"/>
    <mergeCell ref="A12:B12"/>
    <mergeCell ref="A17:B17"/>
    <mergeCell ref="A29:B29"/>
    <mergeCell ref="A53:C53"/>
    <mergeCell ref="A45:I45"/>
    <mergeCell ref="A46:I46"/>
    <mergeCell ref="A68:I68"/>
    <mergeCell ref="D48:F48"/>
    <mergeCell ref="G48:I48"/>
    <mergeCell ref="A54:C54"/>
    <mergeCell ref="A52:C52"/>
    <mergeCell ref="A55:C55"/>
    <mergeCell ref="A56:C56"/>
    <mergeCell ref="A57:C57"/>
    <mergeCell ref="A58:C58"/>
    <mergeCell ref="A59:C59"/>
    <mergeCell ref="A60:C60"/>
    <mergeCell ref="A61:C61"/>
    <mergeCell ref="A62:C62"/>
  </mergeCells>
  <phoneticPr fontId="0" type="noConversion"/>
  <hyperlinks>
    <hyperlink ref="A37:I37" r:id="rId3" display="Source: Statistics Canada. Table 24-10-0029-01 Province visits, expenditures and nights, by province visited by Canadian residents, by visit duration, quarterly" xr:uid="{00000000-0004-0000-4100-000000000000}"/>
    <hyperlink ref="A68:I68" r:id="rId4" display="Source: Statistics Canada. Table 24-10-0024-01 Type of expenditures made by Canadian residents, by province visited and visit duration" xr:uid="{00000000-0004-0000-4100-000001000000}"/>
  </hyperlinks>
  <printOptions horizontalCentered="1"/>
  <pageMargins left="0.74803149606299202" right="0.74803149606299202" top="0.98425196850393704" bottom="0.98425196850393704" header="0.511811023622047" footer="0.511811023622047"/>
  <pageSetup scale="75" firstPageNumber="27" orientation="portrait" useFirstPageNumber="1" r:id="rId5"/>
  <headerFooter alignWithMargins="0"/>
  <legacyDrawingHF r:id="rId6"/>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46">
    <tabColor indexed="13"/>
    <pageSetUpPr fitToPage="1"/>
  </sheetPr>
  <dimension ref="A1:I75"/>
  <sheetViews>
    <sheetView zoomScaleNormal="100" workbookViewId="0">
      <selection sqref="A1:I1"/>
    </sheetView>
  </sheetViews>
  <sheetFormatPr defaultRowHeight="13.2" x14ac:dyDescent="0.25"/>
  <cols>
    <col min="1" max="1" width="34.109375" customWidth="1"/>
    <col min="2" max="9" width="10.6640625" customWidth="1"/>
  </cols>
  <sheetData>
    <row r="1" spans="1:9" ht="17.399999999999999" x14ac:dyDescent="0.3">
      <c r="A1" s="1451" t="s">
        <v>1139</v>
      </c>
      <c r="B1" s="1451"/>
      <c r="C1" s="1451"/>
      <c r="D1" s="1451"/>
      <c r="E1" s="1451"/>
      <c r="F1" s="1451"/>
      <c r="G1" s="1451"/>
      <c r="H1" s="1451"/>
      <c r="I1" s="1451"/>
    </row>
    <row r="2" spans="1:9" ht="17.399999999999999" x14ac:dyDescent="0.3">
      <c r="A2" s="27"/>
    </row>
    <row r="3" spans="1:9" ht="17.399999999999999" x14ac:dyDescent="0.3">
      <c r="A3" s="1452" t="s">
        <v>2550</v>
      </c>
      <c r="B3" s="1452"/>
      <c r="C3" s="1452"/>
      <c r="D3" s="1452"/>
      <c r="E3" s="1452"/>
      <c r="F3" s="1452"/>
      <c r="G3" s="1452"/>
      <c r="H3" s="1452"/>
      <c r="I3" s="1452"/>
    </row>
    <row r="4" spans="1:9" ht="17.399999999999999" x14ac:dyDescent="0.3">
      <c r="A4" s="1452" t="s">
        <v>873</v>
      </c>
      <c r="B4" s="1452"/>
      <c r="C4" s="1452"/>
      <c r="D4" s="1452"/>
      <c r="E4" s="1452"/>
      <c r="F4" s="1452"/>
      <c r="G4" s="1452"/>
      <c r="H4" s="1452"/>
      <c r="I4" s="1452"/>
    </row>
    <row r="7" spans="1:9" s="28" customFormat="1" ht="18" x14ac:dyDescent="0.3">
      <c r="B7" s="37">
        <v>2013</v>
      </c>
      <c r="C7" s="37">
        <v>2014</v>
      </c>
      <c r="D7" s="37">
        <v>2015</v>
      </c>
      <c r="E7" s="37">
        <v>2016</v>
      </c>
      <c r="F7" s="37">
        <v>2017</v>
      </c>
      <c r="G7" s="37">
        <v>2018</v>
      </c>
      <c r="H7" s="37">
        <v>2019</v>
      </c>
      <c r="I7" s="37" t="s">
        <v>2413</v>
      </c>
    </row>
    <row r="8" spans="1:9" ht="4.5" customHeight="1" thickBot="1" x14ac:dyDescent="0.3">
      <c r="A8" s="35"/>
      <c r="B8" s="18"/>
      <c r="C8" s="18"/>
      <c r="D8" s="18"/>
      <c r="E8" s="18"/>
      <c r="F8" s="18"/>
      <c r="G8" s="18"/>
      <c r="H8" s="18"/>
      <c r="I8" s="18"/>
    </row>
    <row r="9" spans="1:9" ht="4.5" customHeight="1" x14ac:dyDescent="0.25"/>
    <row r="10" spans="1:9" s="26" customFormat="1" ht="13.8" x14ac:dyDescent="0.25">
      <c r="A10" s="26" t="s">
        <v>355</v>
      </c>
      <c r="B10" s="1279">
        <v>161</v>
      </c>
      <c r="C10" s="1279">
        <v>161</v>
      </c>
      <c r="D10" s="1279">
        <v>159</v>
      </c>
      <c r="E10" s="1279">
        <v>159</v>
      </c>
      <c r="F10" s="1279">
        <v>159</v>
      </c>
      <c r="G10" s="1279">
        <v>159</v>
      </c>
      <c r="H10" s="1279">
        <v>154</v>
      </c>
      <c r="I10" s="1232">
        <v>144</v>
      </c>
    </row>
    <row r="11" spans="1:9" s="42" customFormat="1" ht="11.4" x14ac:dyDescent="0.2">
      <c r="A11" s="42" t="s">
        <v>402</v>
      </c>
      <c r="B11" s="42">
        <v>109</v>
      </c>
      <c r="C11" s="42">
        <v>109</v>
      </c>
      <c r="D11" s="42">
        <v>104</v>
      </c>
      <c r="E11" s="42">
        <v>104</v>
      </c>
      <c r="F11" s="42">
        <v>104</v>
      </c>
      <c r="G11" s="42">
        <v>104</v>
      </c>
      <c r="H11" s="42">
        <v>99</v>
      </c>
      <c r="I11" s="42">
        <v>89</v>
      </c>
    </row>
    <row r="12" spans="1:9" s="42" customFormat="1" ht="11.4" x14ac:dyDescent="0.2">
      <c r="A12" s="42" t="s">
        <v>1388</v>
      </c>
      <c r="B12" s="42">
        <v>40</v>
      </c>
      <c r="C12" s="42">
        <v>40</v>
      </c>
      <c r="D12" s="42">
        <v>40</v>
      </c>
      <c r="E12" s="42">
        <v>40</v>
      </c>
      <c r="F12" s="42">
        <v>40</v>
      </c>
      <c r="G12" s="42">
        <v>40</v>
      </c>
      <c r="H12" s="42">
        <v>40</v>
      </c>
      <c r="I12" s="42">
        <v>40</v>
      </c>
    </row>
    <row r="13" spans="1:9" s="42" customFormat="1" ht="11.4" x14ac:dyDescent="0.2">
      <c r="A13" s="42" t="s">
        <v>1081</v>
      </c>
      <c r="B13" s="42">
        <v>12</v>
      </c>
      <c r="C13" s="42">
        <v>12</v>
      </c>
      <c r="D13" s="42">
        <v>15</v>
      </c>
      <c r="E13" s="42">
        <v>15</v>
      </c>
      <c r="F13" s="42">
        <v>15</v>
      </c>
      <c r="G13" s="42">
        <v>15</v>
      </c>
      <c r="H13" s="42">
        <v>15</v>
      </c>
      <c r="I13" s="42">
        <v>15</v>
      </c>
    </row>
    <row r="14" spans="1:9" s="26" customFormat="1" ht="13.8" x14ac:dyDescent="0.25">
      <c r="B14" s="1279"/>
      <c r="C14" s="1279"/>
      <c r="D14" s="1279"/>
      <c r="E14" s="1279"/>
      <c r="F14" s="1279"/>
      <c r="G14" s="1279"/>
      <c r="H14" s="1279"/>
      <c r="I14" s="1232"/>
    </row>
    <row r="15" spans="1:9" s="26" customFormat="1" ht="16.2" x14ac:dyDescent="0.25">
      <c r="A15" s="26" t="s">
        <v>73</v>
      </c>
      <c r="B15" s="1279">
        <v>69</v>
      </c>
      <c r="C15" s="1279">
        <v>69</v>
      </c>
      <c r="D15" s="1279">
        <v>69</v>
      </c>
      <c r="E15" s="1279">
        <v>69</v>
      </c>
      <c r="F15" s="1279">
        <v>99</v>
      </c>
      <c r="G15" s="1279">
        <v>124</v>
      </c>
      <c r="H15" s="1279">
        <v>156</v>
      </c>
      <c r="I15" s="1232">
        <v>161</v>
      </c>
    </row>
    <row r="16" spans="1:9" s="42" customFormat="1" ht="11.4" x14ac:dyDescent="0.2">
      <c r="A16" s="42" t="s">
        <v>403</v>
      </c>
      <c r="B16" s="42">
        <v>29</v>
      </c>
      <c r="C16" s="42">
        <v>29</v>
      </c>
      <c r="D16" s="42">
        <v>29</v>
      </c>
      <c r="E16" s="42">
        <v>29</v>
      </c>
      <c r="F16" s="42">
        <v>29</v>
      </c>
      <c r="G16" s="42">
        <v>29</v>
      </c>
      <c r="H16" s="42">
        <v>29</v>
      </c>
      <c r="I16" s="42">
        <v>29</v>
      </c>
    </row>
    <row r="17" spans="1:9" s="42" customFormat="1" ht="11.4" x14ac:dyDescent="0.2">
      <c r="A17" s="42" t="s">
        <v>404</v>
      </c>
      <c r="B17" s="42">
        <v>0</v>
      </c>
      <c r="C17" s="42">
        <v>0</v>
      </c>
      <c r="D17" s="42">
        <v>0</v>
      </c>
      <c r="E17" s="42">
        <v>0</v>
      </c>
      <c r="F17" s="42">
        <v>0</v>
      </c>
      <c r="G17" s="42">
        <v>0</v>
      </c>
      <c r="H17" s="42">
        <v>0</v>
      </c>
      <c r="I17" s="42">
        <v>0</v>
      </c>
    </row>
    <row r="18" spans="1:9" s="42" customFormat="1" ht="11.4" x14ac:dyDescent="0.2">
      <c r="A18" s="42" t="s">
        <v>1082</v>
      </c>
      <c r="B18" s="42">
        <v>40</v>
      </c>
      <c r="C18" s="42">
        <v>40</v>
      </c>
      <c r="D18" s="42">
        <v>40</v>
      </c>
      <c r="E18" s="42">
        <v>40</v>
      </c>
      <c r="F18" s="42">
        <v>70</v>
      </c>
      <c r="G18" s="42">
        <v>95</v>
      </c>
      <c r="H18" s="42">
        <v>127</v>
      </c>
      <c r="I18" s="42">
        <v>132</v>
      </c>
    </row>
    <row r="19" spans="1:9" s="42" customFormat="1" ht="11.4" x14ac:dyDescent="0.2"/>
    <row r="20" spans="1:9" s="26" customFormat="1" ht="13.8" x14ac:dyDescent="0.25">
      <c r="A20" s="26" t="s">
        <v>580</v>
      </c>
      <c r="B20" s="203">
        <v>173</v>
      </c>
      <c r="C20" s="203">
        <v>203</v>
      </c>
      <c r="D20" s="203">
        <v>203</v>
      </c>
      <c r="E20" s="203">
        <v>203</v>
      </c>
      <c r="F20" s="203">
        <v>203</v>
      </c>
      <c r="G20" s="203">
        <v>203</v>
      </c>
      <c r="H20" s="203">
        <v>203</v>
      </c>
      <c r="I20" s="203">
        <v>203</v>
      </c>
    </row>
    <row r="21" spans="1:9" s="42" customFormat="1" ht="11.4" x14ac:dyDescent="0.2">
      <c r="A21" s="42" t="s">
        <v>72</v>
      </c>
      <c r="B21" s="42">
        <v>43</v>
      </c>
      <c r="C21" s="42">
        <v>73</v>
      </c>
      <c r="D21" s="42">
        <v>73</v>
      </c>
      <c r="E21" s="42">
        <v>73</v>
      </c>
      <c r="F21" s="42">
        <v>73</v>
      </c>
      <c r="G21" s="42">
        <v>73</v>
      </c>
      <c r="H21" s="42">
        <v>73</v>
      </c>
      <c r="I21" s="42">
        <v>73</v>
      </c>
    </row>
    <row r="22" spans="1:9" s="42" customFormat="1" ht="11.4" x14ac:dyDescent="0.2">
      <c r="A22" s="42" t="s">
        <v>775</v>
      </c>
      <c r="B22" s="42">
        <v>0</v>
      </c>
      <c r="C22" s="42">
        <v>0</v>
      </c>
      <c r="D22" s="42">
        <v>0</v>
      </c>
      <c r="E22" s="42">
        <v>0</v>
      </c>
      <c r="F22" s="42">
        <v>0</v>
      </c>
      <c r="G22" s="42">
        <v>0</v>
      </c>
      <c r="H22" s="42">
        <v>0</v>
      </c>
      <c r="I22" s="42">
        <v>0</v>
      </c>
    </row>
    <row r="23" spans="1:9" s="42" customFormat="1" ht="11.4" x14ac:dyDescent="0.2">
      <c r="A23" s="42" t="s">
        <v>776</v>
      </c>
      <c r="B23" s="42">
        <v>9</v>
      </c>
      <c r="C23" s="42">
        <v>9</v>
      </c>
      <c r="D23" s="42">
        <v>9</v>
      </c>
      <c r="E23" s="42">
        <v>9</v>
      </c>
      <c r="F23" s="42">
        <v>9</v>
      </c>
      <c r="G23" s="42">
        <v>9</v>
      </c>
      <c r="H23" s="42">
        <v>9</v>
      </c>
      <c r="I23" s="42">
        <v>9</v>
      </c>
    </row>
    <row r="24" spans="1:9" s="42" customFormat="1" ht="11.4" x14ac:dyDescent="0.2">
      <c r="A24" s="42" t="s">
        <v>777</v>
      </c>
      <c r="B24" s="42">
        <v>99</v>
      </c>
      <c r="C24" s="42">
        <v>99</v>
      </c>
      <c r="D24" s="42">
        <v>99</v>
      </c>
      <c r="E24" s="42">
        <v>99</v>
      </c>
      <c r="F24" s="42">
        <v>99</v>
      </c>
      <c r="G24" s="42">
        <v>99</v>
      </c>
      <c r="H24" s="42">
        <v>99</v>
      </c>
      <c r="I24" s="42">
        <v>99</v>
      </c>
    </row>
    <row r="25" spans="1:9" s="42" customFormat="1" ht="11.4" x14ac:dyDescent="0.2">
      <c r="A25" s="42" t="s">
        <v>778</v>
      </c>
      <c r="B25" s="42">
        <v>12</v>
      </c>
      <c r="C25" s="42">
        <v>12</v>
      </c>
      <c r="D25" s="42">
        <v>12</v>
      </c>
      <c r="E25" s="42">
        <v>12</v>
      </c>
      <c r="F25" s="42">
        <v>12</v>
      </c>
      <c r="G25" s="42">
        <v>12</v>
      </c>
      <c r="H25" s="42">
        <v>12</v>
      </c>
      <c r="I25" s="42">
        <v>12</v>
      </c>
    </row>
    <row r="26" spans="1:9" s="42" customFormat="1" ht="11.4" x14ac:dyDescent="0.2">
      <c r="A26" s="42" t="s">
        <v>1694</v>
      </c>
      <c r="B26" s="42">
        <v>10</v>
      </c>
      <c r="C26" s="42">
        <v>10</v>
      </c>
      <c r="D26" s="42">
        <v>10</v>
      </c>
      <c r="E26" s="42">
        <v>10</v>
      </c>
      <c r="F26" s="42">
        <v>10</v>
      </c>
      <c r="G26" s="42">
        <v>10</v>
      </c>
      <c r="H26" s="42">
        <v>10</v>
      </c>
      <c r="I26" s="42">
        <v>10</v>
      </c>
    </row>
    <row r="27" spans="1:9" s="26" customFormat="1" ht="4.5" customHeight="1" x14ac:dyDescent="0.25">
      <c r="B27" s="83"/>
      <c r="C27" s="83"/>
      <c r="D27" s="83"/>
      <c r="E27" s="83"/>
      <c r="F27" s="83"/>
      <c r="G27" s="83"/>
      <c r="H27" s="83"/>
      <c r="I27" s="83"/>
    </row>
    <row r="28" spans="1:9" s="26" customFormat="1" ht="4.5" customHeight="1" x14ac:dyDescent="0.25">
      <c r="B28" s="1279"/>
      <c r="C28" s="1279"/>
      <c r="D28" s="1279"/>
      <c r="E28" s="1279"/>
      <c r="F28" s="1279"/>
      <c r="G28" s="1279"/>
      <c r="H28" s="1279"/>
      <c r="I28" s="1232"/>
    </row>
    <row r="29" spans="1:9" s="32" customFormat="1" ht="13.8" x14ac:dyDescent="0.25">
      <c r="A29" s="32" t="s">
        <v>507</v>
      </c>
      <c r="B29" s="284">
        <v>403</v>
      </c>
      <c r="C29" s="284">
        <v>433</v>
      </c>
      <c r="D29" s="284">
        <v>431</v>
      </c>
      <c r="E29" s="284">
        <v>431</v>
      </c>
      <c r="F29" s="284">
        <v>461</v>
      </c>
      <c r="G29" s="284">
        <v>486</v>
      </c>
      <c r="H29" s="284">
        <v>513</v>
      </c>
      <c r="I29" s="284">
        <v>508</v>
      </c>
    </row>
    <row r="30" spans="1:9" s="26" customFormat="1" ht="12.75" customHeight="1" x14ac:dyDescent="0.25">
      <c r="B30" s="1279"/>
      <c r="C30" s="1279"/>
      <c r="D30" s="1279"/>
      <c r="E30" s="1279"/>
      <c r="F30" s="1279"/>
      <c r="G30" s="1279"/>
      <c r="H30" s="1279"/>
      <c r="I30" s="1232"/>
    </row>
    <row r="31" spans="1:9" s="26" customFormat="1" ht="13.8" x14ac:dyDescent="0.25">
      <c r="A31" s="26" t="s">
        <v>718</v>
      </c>
      <c r="B31" s="1279">
        <v>252</v>
      </c>
      <c r="C31" s="1279">
        <v>256</v>
      </c>
      <c r="D31" s="1279">
        <v>265</v>
      </c>
      <c r="E31" s="1279">
        <v>265</v>
      </c>
      <c r="F31" s="1279">
        <v>278</v>
      </c>
      <c r="G31" s="1279">
        <v>280</v>
      </c>
      <c r="H31" s="1279">
        <v>281</v>
      </c>
      <c r="I31" s="1232">
        <v>287</v>
      </c>
    </row>
    <row r="32" spans="1:9" s="26" customFormat="1" ht="12.75" customHeight="1" x14ac:dyDescent="0.25"/>
    <row r="33" spans="1:9" s="26" customFormat="1" ht="12.75" customHeight="1" x14ac:dyDescent="0.25">
      <c r="A33" s="1455" t="s">
        <v>2138</v>
      </c>
      <c r="B33" s="1455"/>
      <c r="C33" s="1455"/>
      <c r="D33" s="1455"/>
      <c r="E33" s="1455"/>
      <c r="F33" s="1455"/>
      <c r="G33" s="1455"/>
      <c r="H33" s="1455"/>
      <c r="I33" s="1455"/>
    </row>
    <row r="34" spans="1:9" s="26" customFormat="1" ht="12.75" customHeight="1" x14ac:dyDescent="0.25">
      <c r="A34" s="45"/>
    </row>
    <row r="35" spans="1:9" s="26" customFormat="1" ht="12.75" customHeight="1" x14ac:dyDescent="0.25">
      <c r="A35" s="1455" t="s">
        <v>1898</v>
      </c>
      <c r="B35" s="1536"/>
      <c r="C35" s="1536"/>
      <c r="D35" s="1536"/>
      <c r="E35" s="1536"/>
      <c r="F35" s="1536"/>
      <c r="G35" s="1536"/>
      <c r="H35" s="1536"/>
      <c r="I35" s="1536"/>
    </row>
    <row r="36" spans="1:9" s="26" customFormat="1" ht="12.75" customHeight="1" x14ac:dyDescent="0.25"/>
    <row r="38" spans="1:9" ht="17.399999999999999" x14ac:dyDescent="0.3">
      <c r="A38" s="1451" t="s">
        <v>796</v>
      </c>
      <c r="B38" s="1451"/>
      <c r="C38" s="1451"/>
      <c r="D38" s="1451"/>
      <c r="E38" s="1451"/>
      <c r="F38" s="1451"/>
      <c r="G38" s="1451"/>
      <c r="H38" s="1451"/>
      <c r="I38" s="1451"/>
    </row>
    <row r="39" spans="1:9" ht="17.399999999999999" x14ac:dyDescent="0.3">
      <c r="A39" s="27"/>
    </row>
    <row r="40" spans="1:9" ht="17.399999999999999" x14ac:dyDescent="0.3">
      <c r="A40" s="1452" t="s">
        <v>2551</v>
      </c>
      <c r="B40" s="1452"/>
      <c r="C40" s="1452"/>
      <c r="D40" s="1452"/>
      <c r="E40" s="1452"/>
      <c r="F40" s="1452"/>
      <c r="G40" s="1452"/>
      <c r="H40" s="1452"/>
      <c r="I40" s="1452"/>
    </row>
    <row r="41" spans="1:9" ht="17.399999999999999" x14ac:dyDescent="0.3">
      <c r="A41" s="1452" t="s">
        <v>1402</v>
      </c>
      <c r="B41" s="1452"/>
      <c r="C41" s="1452"/>
      <c r="D41" s="1452"/>
      <c r="E41" s="1452"/>
      <c r="F41" s="1452"/>
      <c r="G41" s="1452"/>
      <c r="H41" s="1452"/>
      <c r="I41" s="1452"/>
    </row>
    <row r="44" spans="1:9" ht="18" x14ac:dyDescent="0.3">
      <c r="A44" s="28"/>
      <c r="B44" s="37">
        <v>2013</v>
      </c>
      <c r="C44" s="37">
        <v>2014</v>
      </c>
      <c r="D44" s="37">
        <v>2015</v>
      </c>
      <c r="E44" s="37">
        <v>2016</v>
      </c>
      <c r="F44" s="37">
        <v>2017</v>
      </c>
      <c r="G44" s="37">
        <v>2018</v>
      </c>
      <c r="H44" s="37">
        <v>2019</v>
      </c>
      <c r="I44" s="37" t="s">
        <v>2413</v>
      </c>
    </row>
    <row r="45" spans="1:9" ht="4.5" customHeight="1" thickBot="1" x14ac:dyDescent="0.3">
      <c r="A45" s="35"/>
      <c r="B45" s="18"/>
      <c r="C45" s="18"/>
      <c r="D45" s="18"/>
      <c r="E45" s="18"/>
      <c r="F45" s="18"/>
      <c r="G45" s="18"/>
      <c r="H45" s="18"/>
      <c r="I45" s="18"/>
    </row>
    <row r="46" spans="1:9" ht="4.5" customHeight="1" x14ac:dyDescent="0.25">
      <c r="B46" s="14"/>
      <c r="C46" s="14"/>
      <c r="D46" s="14"/>
      <c r="E46" s="14"/>
      <c r="F46" s="14"/>
      <c r="G46" s="14"/>
      <c r="H46" s="14"/>
      <c r="I46" s="14"/>
    </row>
    <row r="47" spans="1:9" ht="13.8" x14ac:dyDescent="0.25">
      <c r="A47" s="26" t="s">
        <v>720</v>
      </c>
      <c r="B47" s="1278"/>
      <c r="C47" s="1278"/>
      <c r="D47" s="1278"/>
      <c r="E47" s="1278"/>
      <c r="F47" s="1278"/>
      <c r="G47" s="1278"/>
      <c r="H47" s="1278"/>
      <c r="I47" s="1223"/>
    </row>
    <row r="48" spans="1:9" ht="13.8" x14ac:dyDescent="0.25">
      <c r="A48" s="26" t="s">
        <v>721</v>
      </c>
      <c r="B48" s="13">
        <v>1096348</v>
      </c>
      <c r="C48" s="13">
        <v>1063967</v>
      </c>
      <c r="D48" s="13">
        <v>1068104</v>
      </c>
      <c r="E48" s="13">
        <v>1090745</v>
      </c>
      <c r="F48" s="13">
        <v>1114959</v>
      </c>
      <c r="G48" s="13">
        <v>1157496</v>
      </c>
      <c r="H48" s="13">
        <v>1179257</v>
      </c>
      <c r="I48" s="13">
        <v>1195475</v>
      </c>
    </row>
    <row r="49" spans="1:9" ht="12.75" customHeight="1" x14ac:dyDescent="0.25">
      <c r="A49" s="26"/>
      <c r="B49" s="130"/>
      <c r="C49" s="130"/>
      <c r="D49" s="130"/>
      <c r="E49" s="130"/>
      <c r="F49" s="130"/>
      <c r="G49" s="130"/>
      <c r="H49" s="130"/>
      <c r="I49" s="130"/>
    </row>
    <row r="50" spans="1:9" ht="13.8" x14ac:dyDescent="0.25">
      <c r="A50" s="26" t="s">
        <v>722</v>
      </c>
      <c r="B50" s="90">
        <v>254209</v>
      </c>
      <c r="C50" s="90">
        <v>331214</v>
      </c>
      <c r="D50" s="90">
        <v>354746</v>
      </c>
      <c r="E50" s="90">
        <v>332753</v>
      </c>
      <c r="F50" s="90">
        <v>328277</v>
      </c>
      <c r="G50" s="90">
        <v>336537</v>
      </c>
      <c r="H50" s="90">
        <v>352035</v>
      </c>
      <c r="I50" s="90">
        <v>338707</v>
      </c>
    </row>
    <row r="51" spans="1:9" ht="4.5" customHeight="1" x14ac:dyDescent="0.25">
      <c r="A51" s="26"/>
      <c r="B51" s="60"/>
      <c r="C51" s="60"/>
      <c r="D51" s="60"/>
      <c r="E51" s="60"/>
      <c r="F51" s="60"/>
      <c r="G51" s="60"/>
      <c r="H51" s="60"/>
      <c r="I51" s="60"/>
    </row>
    <row r="52" spans="1:9" ht="4.5" customHeight="1" x14ac:dyDescent="0.25">
      <c r="A52" s="26"/>
      <c r="B52" s="13"/>
      <c r="C52" s="13"/>
      <c r="D52" s="13"/>
      <c r="E52" s="13"/>
      <c r="F52" s="13"/>
      <c r="G52" s="13"/>
      <c r="H52" s="13"/>
      <c r="I52" s="13"/>
    </row>
    <row r="53" spans="1:9" s="34" customFormat="1" ht="13.8" x14ac:dyDescent="0.25">
      <c r="A53" s="32" t="s">
        <v>723</v>
      </c>
      <c r="B53" s="56">
        <v>1350557</v>
      </c>
      <c r="C53" s="56">
        <v>1395181</v>
      </c>
      <c r="D53" s="56">
        <v>1422850</v>
      </c>
      <c r="E53" s="56">
        <v>1423498</v>
      </c>
      <c r="F53" s="56">
        <v>1443236</v>
      </c>
      <c r="G53" s="56">
        <v>1494033</v>
      </c>
      <c r="H53" s="56">
        <v>1531292</v>
      </c>
      <c r="I53" s="56">
        <v>1534182</v>
      </c>
    </row>
    <row r="54" spans="1:9" s="42" customFormat="1" ht="11.4" x14ac:dyDescent="0.2">
      <c r="A54" s="42" t="s">
        <v>564</v>
      </c>
      <c r="B54" s="143">
        <v>4.0437049859521901</v>
      </c>
      <c r="C54" s="143">
        <v>3.3041182267760538</v>
      </c>
      <c r="D54" s="143">
        <v>1.9831835439272805</v>
      </c>
      <c r="E54" s="143">
        <v>4.5542397301190363E-2</v>
      </c>
      <c r="F54" s="143">
        <v>1.3865843155381974</v>
      </c>
      <c r="G54" s="143">
        <v>3.5196599863085432</v>
      </c>
      <c r="H54" s="143">
        <v>2.4938538840842295</v>
      </c>
      <c r="I54" s="143">
        <v>0.2</v>
      </c>
    </row>
    <row r="55" spans="1:9" s="34" customFormat="1" ht="12.75" customHeight="1" x14ac:dyDescent="0.25">
      <c r="A55" s="32"/>
      <c r="B55" s="49"/>
      <c r="C55" s="49"/>
      <c r="D55" s="49"/>
      <c r="E55" s="49"/>
      <c r="F55" s="49"/>
      <c r="G55" s="49"/>
      <c r="H55" s="49"/>
      <c r="I55" s="49"/>
    </row>
    <row r="56" spans="1:9" s="26" customFormat="1" ht="16.2" x14ac:dyDescent="0.25">
      <c r="A56" s="26" t="s">
        <v>1196</v>
      </c>
    </row>
    <row r="57" spans="1:9" ht="13.8" x14ac:dyDescent="0.25">
      <c r="A57" s="159"/>
    </row>
    <row r="58" spans="1:9" ht="13.8" x14ac:dyDescent="0.25">
      <c r="A58" s="1455" t="s">
        <v>1898</v>
      </c>
      <c r="B58" s="1536"/>
      <c r="C58" s="1536"/>
      <c r="D58" s="1536"/>
      <c r="E58" s="1536"/>
      <c r="F58" s="1536"/>
      <c r="G58" s="1536"/>
      <c r="H58" s="1536"/>
      <c r="I58" s="1536"/>
    </row>
    <row r="61" spans="1:9" ht="17.399999999999999" x14ac:dyDescent="0.3">
      <c r="A61" s="1451" t="s">
        <v>1391</v>
      </c>
      <c r="B61" s="1451"/>
      <c r="C61" s="1451"/>
      <c r="D61" s="1451"/>
      <c r="E61" s="1451"/>
      <c r="F61" s="1451"/>
      <c r="G61" s="1451"/>
      <c r="H61" s="1451"/>
      <c r="I61" s="1451"/>
    </row>
    <row r="62" spans="1:9" ht="17.399999999999999" x14ac:dyDescent="0.3">
      <c r="A62" s="27"/>
    </row>
    <row r="63" spans="1:9" ht="17.399999999999999" x14ac:dyDescent="0.3">
      <c r="A63" s="1452" t="s">
        <v>187</v>
      </c>
      <c r="B63" s="1452"/>
      <c r="C63" s="1452"/>
      <c r="D63" s="1452"/>
      <c r="E63" s="1452"/>
      <c r="F63" s="1452"/>
      <c r="G63" s="1452"/>
      <c r="H63" s="1452"/>
      <c r="I63" s="1452"/>
    </row>
    <row r="64" spans="1:9" ht="17.399999999999999" x14ac:dyDescent="0.3">
      <c r="A64" s="1452" t="s">
        <v>2552</v>
      </c>
      <c r="B64" s="1452"/>
      <c r="C64" s="1452"/>
      <c r="D64" s="1452"/>
      <c r="E64" s="1452"/>
      <c r="F64" s="1452"/>
      <c r="G64" s="1452"/>
      <c r="H64" s="1452"/>
      <c r="I64" s="1452"/>
    </row>
    <row r="65" spans="1:9" ht="17.399999999999999" x14ac:dyDescent="0.3">
      <c r="A65" s="1452" t="s">
        <v>289</v>
      </c>
      <c r="B65" s="1452"/>
      <c r="C65" s="1452"/>
      <c r="D65" s="1452"/>
      <c r="E65" s="1452"/>
      <c r="F65" s="1452"/>
      <c r="G65" s="1452"/>
      <c r="H65" s="1452"/>
      <c r="I65" s="1452"/>
    </row>
    <row r="66" spans="1:9" x14ac:dyDescent="0.25">
      <c r="A66" s="517"/>
    </row>
    <row r="67" spans="1:9" ht="18" x14ac:dyDescent="0.3">
      <c r="A67" s="517"/>
      <c r="B67" s="37">
        <v>2013</v>
      </c>
      <c r="C67" s="37">
        <v>2014</v>
      </c>
      <c r="D67" s="37">
        <v>2015</v>
      </c>
      <c r="E67" s="37">
        <v>2016</v>
      </c>
      <c r="F67" s="37">
        <v>2017</v>
      </c>
      <c r="G67" s="37">
        <v>2018</v>
      </c>
      <c r="H67" s="37">
        <v>2019</v>
      </c>
      <c r="I67" s="37" t="s">
        <v>2449</v>
      </c>
    </row>
    <row r="68" spans="1:9" ht="4.5" customHeight="1" x14ac:dyDescent="0.25">
      <c r="A68" s="35"/>
      <c r="B68" s="215"/>
      <c r="C68" s="215"/>
      <c r="D68" s="215"/>
      <c r="E68" s="215"/>
      <c r="F68" s="215"/>
      <c r="G68" s="215"/>
      <c r="H68" s="215"/>
      <c r="I68" s="215"/>
    </row>
    <row r="69" spans="1:9" ht="13.8" x14ac:dyDescent="0.25">
      <c r="A69" s="26" t="s">
        <v>894</v>
      </c>
      <c r="B69" s="1278"/>
      <c r="C69" s="1278"/>
      <c r="D69" s="1278"/>
      <c r="E69" s="1278"/>
      <c r="F69" s="1278"/>
      <c r="G69" s="1278"/>
      <c r="H69" s="1278"/>
      <c r="I69" s="1278"/>
    </row>
    <row r="70" spans="1:9" ht="13.8" x14ac:dyDescent="0.25">
      <c r="A70" s="26" t="s">
        <v>895</v>
      </c>
      <c r="B70" s="142">
        <v>86.32</v>
      </c>
      <c r="C70" s="142">
        <v>88.16</v>
      </c>
      <c r="D70" s="142">
        <v>90.04</v>
      </c>
      <c r="E70" s="142">
        <v>94.01</v>
      </c>
      <c r="F70" s="142">
        <v>94.04</v>
      </c>
      <c r="G70" s="142">
        <v>96.08</v>
      </c>
      <c r="H70" s="142">
        <v>96.42</v>
      </c>
      <c r="I70" s="142">
        <v>96.42</v>
      </c>
    </row>
    <row r="71" spans="1:9" s="42" customFormat="1" ht="11.4" x14ac:dyDescent="0.2">
      <c r="A71" s="42" t="s">
        <v>564</v>
      </c>
      <c r="B71" s="143">
        <v>1.7684508370667373</v>
      </c>
      <c r="C71" s="143">
        <v>2.1316033364226161</v>
      </c>
      <c r="D71" s="143">
        <v>2.1324863883847689</v>
      </c>
      <c r="E71" s="143">
        <v>4.4091514882274474</v>
      </c>
      <c r="F71" s="143">
        <v>3.191149877672661E-2</v>
      </c>
      <c r="G71" s="143">
        <v>2.1692896639727621</v>
      </c>
      <c r="H71" s="143">
        <v>0.35387177352206312</v>
      </c>
      <c r="I71" s="143">
        <v>0</v>
      </c>
    </row>
    <row r="72" spans="1:9" ht="12.75" customHeight="1" x14ac:dyDescent="0.25">
      <c r="A72" s="26"/>
      <c r="B72" s="26"/>
      <c r="C72" s="26"/>
      <c r="D72" s="26"/>
      <c r="E72" s="26"/>
      <c r="F72" s="26"/>
      <c r="G72" s="26"/>
      <c r="H72" s="26"/>
      <c r="I72" s="26"/>
    </row>
    <row r="73" spans="1:9" ht="16.2" x14ac:dyDescent="0.25">
      <c r="A73" s="26" t="s">
        <v>248</v>
      </c>
      <c r="B73" s="26"/>
      <c r="C73" s="26"/>
      <c r="D73" s="26"/>
      <c r="E73" s="26"/>
      <c r="F73" s="26"/>
      <c r="G73" s="26"/>
      <c r="H73" s="26"/>
      <c r="I73" s="26"/>
    </row>
    <row r="75" spans="1:9" s="26" customFormat="1" ht="13.8" x14ac:dyDescent="0.25">
      <c r="A75" s="1455" t="s">
        <v>1898</v>
      </c>
      <c r="B75" s="1536"/>
      <c r="C75" s="1536"/>
      <c r="D75" s="1536"/>
      <c r="E75" s="1536"/>
      <c r="F75" s="1536"/>
      <c r="G75" s="1536"/>
      <c r="H75" s="1536"/>
      <c r="I75" s="1536"/>
    </row>
  </sheetData>
  <customSheetViews>
    <customSheetView guid="{9014CDA8-C3FC-41E6-A045-DAEFC55B82B1}" showPageBreaks="1" fitToPage="1" printArea="1" topLeftCell="A58">
      <selection activeCell="H75" sqref="H75"/>
      <pageMargins left="0.75" right="0.75" top="1" bottom="1" header="0.5" footer="0.5"/>
      <printOptions horizontalCentered="1"/>
      <pageSetup scale="68"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H75" sqref="H75"/>
      <pageMargins left="0.75" right="0.75" top="1" bottom="1" header="0.5" footer="0.5"/>
      <printOptions horizontalCentered="1"/>
      <pageSetup scale="68" firstPageNumber="33" orientation="portrait" horizontalDpi="4294967293" verticalDpi="300" r:id="rId2"/>
      <headerFooter alignWithMargins="0">
        <oddFooter>&amp;C&amp;P</oddFooter>
      </headerFooter>
    </customSheetView>
  </customSheetViews>
  <mergeCells count="14">
    <mergeCell ref="A75:I75"/>
    <mergeCell ref="A35:I35"/>
    <mergeCell ref="A65:I65"/>
    <mergeCell ref="A1:I1"/>
    <mergeCell ref="A3:I3"/>
    <mergeCell ref="A4:I4"/>
    <mergeCell ref="A38:I38"/>
    <mergeCell ref="A64:I64"/>
    <mergeCell ref="A40:I40"/>
    <mergeCell ref="A41:I41"/>
    <mergeCell ref="A61:I61"/>
    <mergeCell ref="A63:I63"/>
    <mergeCell ref="A33:I33"/>
    <mergeCell ref="A58:I58"/>
  </mergeCells>
  <phoneticPr fontId="0" type="noConversion"/>
  <printOptions horizontalCentered="1"/>
  <pageMargins left="0.74803149606299202" right="0.74803149606299202" top="0.98425196850393704" bottom="0.98425196850393704" header="0.511811023622047" footer="0.511811023622047"/>
  <pageSetup scale="72" firstPageNumber="27" orientation="portrait" useFirstPageNumber="1" r:id="rId3"/>
  <headerFooter alignWithMargins="0"/>
  <legacyDrawingHF r:id="rId4"/>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47">
    <tabColor indexed="13"/>
    <pageSetUpPr fitToPage="1"/>
  </sheetPr>
  <dimension ref="A1:L72"/>
  <sheetViews>
    <sheetView zoomScaleNormal="100" workbookViewId="0">
      <selection sqref="A1:I1"/>
    </sheetView>
  </sheetViews>
  <sheetFormatPr defaultRowHeight="13.2" x14ac:dyDescent="0.25"/>
  <cols>
    <col min="1" max="1" width="17" customWidth="1"/>
    <col min="2" max="2" width="15.6640625" customWidth="1"/>
    <col min="3" max="9" width="12.5546875" customWidth="1"/>
  </cols>
  <sheetData>
    <row r="1" spans="1:12" ht="17.399999999999999" x14ac:dyDescent="0.3">
      <c r="A1" s="1451" t="s">
        <v>285</v>
      </c>
      <c r="B1" s="1451"/>
      <c r="C1" s="1451"/>
      <c r="D1" s="1451"/>
      <c r="E1" s="1451"/>
      <c r="F1" s="1451"/>
      <c r="G1" s="1451"/>
      <c r="H1" s="1451"/>
      <c r="I1" s="1451"/>
    </row>
    <row r="2" spans="1:12" ht="17.399999999999999" x14ac:dyDescent="0.3">
      <c r="A2" s="27"/>
    </row>
    <row r="3" spans="1:12" ht="17.399999999999999" x14ac:dyDescent="0.3">
      <c r="A3" s="1452" t="s">
        <v>2553</v>
      </c>
      <c r="B3" s="1452"/>
      <c r="C3" s="1452"/>
      <c r="D3" s="1452"/>
      <c r="E3" s="1452"/>
      <c r="F3" s="1452"/>
      <c r="G3" s="1452"/>
      <c r="H3" s="1452"/>
      <c r="I3" s="1452"/>
    </row>
    <row r="4" spans="1:12" ht="17.399999999999999" x14ac:dyDescent="0.3">
      <c r="A4" s="1452" t="s">
        <v>440</v>
      </c>
      <c r="B4" s="1452"/>
      <c r="C4" s="1452"/>
      <c r="D4" s="1452"/>
      <c r="E4" s="1452"/>
      <c r="F4" s="1452"/>
      <c r="G4" s="1452"/>
      <c r="H4" s="1452"/>
      <c r="I4" s="1452"/>
    </row>
    <row r="5" spans="1:12" ht="17.399999999999999" x14ac:dyDescent="0.3">
      <c r="A5" s="1452" t="s">
        <v>287</v>
      </c>
      <c r="B5" s="1452"/>
      <c r="C5" s="1452"/>
      <c r="D5" s="1452"/>
      <c r="E5" s="1452"/>
      <c r="F5" s="1452"/>
      <c r="G5" s="1452"/>
      <c r="H5" s="1452"/>
      <c r="I5" s="1452"/>
    </row>
    <row r="8" spans="1:12" s="16" customFormat="1" ht="15.6" x14ac:dyDescent="0.3">
      <c r="B8" s="37">
        <v>2013</v>
      </c>
      <c r="C8" s="37">
        <v>2014</v>
      </c>
      <c r="D8" s="37">
        <v>2015</v>
      </c>
      <c r="E8" s="37">
        <v>2016</v>
      </c>
      <c r="F8" s="37">
        <v>2017</v>
      </c>
      <c r="G8" s="37">
        <v>2018</v>
      </c>
      <c r="H8" s="37">
        <v>2019</v>
      </c>
      <c r="I8" s="37">
        <v>2020</v>
      </c>
    </row>
    <row r="9" spans="1:12" ht="4.5" customHeight="1" thickBot="1" x14ac:dyDescent="0.3">
      <c r="A9" s="24"/>
      <c r="B9" s="18"/>
      <c r="C9" s="18"/>
      <c r="D9" s="18"/>
      <c r="E9" s="18"/>
      <c r="F9" s="18"/>
      <c r="G9" s="18"/>
      <c r="H9" s="18"/>
      <c r="I9" s="18"/>
    </row>
    <row r="10" spans="1:12" ht="4.5" customHeight="1" x14ac:dyDescent="0.25">
      <c r="B10" s="14"/>
      <c r="C10" s="14"/>
      <c r="D10" s="14"/>
      <c r="E10" s="14"/>
      <c r="F10" s="14"/>
      <c r="G10" s="14"/>
      <c r="H10" s="14"/>
      <c r="I10" s="14"/>
    </row>
    <row r="11" spans="1:12" s="26" customFormat="1" ht="13.8" x14ac:dyDescent="0.25">
      <c r="A11" s="26" t="s">
        <v>1162</v>
      </c>
      <c r="B11" s="13">
        <v>203180.549</v>
      </c>
      <c r="C11" s="13">
        <v>201812.13399999999</v>
      </c>
      <c r="D11" s="13">
        <v>207321.391</v>
      </c>
      <c r="E11" s="13">
        <v>215843.9755</v>
      </c>
      <c r="F11" s="13">
        <v>219903</v>
      </c>
      <c r="G11" s="13">
        <v>233316</v>
      </c>
      <c r="H11" s="13">
        <v>237899</v>
      </c>
      <c r="I11" s="13">
        <v>214172</v>
      </c>
      <c r="L11" s="36"/>
    </row>
    <row r="12" spans="1:12" s="26" customFormat="1" ht="13.8" x14ac:dyDescent="0.25">
      <c r="A12" s="26" t="s">
        <v>1163</v>
      </c>
      <c r="B12" s="13">
        <v>75031.119000000006</v>
      </c>
      <c r="C12" s="13">
        <v>74921.653999999995</v>
      </c>
      <c r="D12" s="13">
        <v>82738.582999999999</v>
      </c>
      <c r="E12" s="13">
        <v>81678.107599999988</v>
      </c>
      <c r="F12" s="13">
        <v>79424</v>
      </c>
      <c r="G12" s="13">
        <v>84826</v>
      </c>
      <c r="H12" s="13">
        <v>89189</v>
      </c>
      <c r="I12" s="13">
        <v>85459</v>
      </c>
      <c r="L12" s="36"/>
    </row>
    <row r="13" spans="1:12" s="26" customFormat="1" ht="13.8" x14ac:dyDescent="0.25">
      <c r="A13" s="1218" t="s">
        <v>2251</v>
      </c>
      <c r="B13" s="13">
        <v>129676.666</v>
      </c>
      <c r="C13" s="13">
        <v>132452.84599999999</v>
      </c>
      <c r="D13" s="13">
        <v>135954.736</v>
      </c>
      <c r="E13" s="13">
        <v>129583.69</v>
      </c>
      <c r="F13" s="13">
        <v>116785</v>
      </c>
      <c r="G13" s="13">
        <v>132922</v>
      </c>
      <c r="H13" s="13">
        <v>136807</v>
      </c>
      <c r="I13" s="13">
        <v>128660</v>
      </c>
      <c r="L13" s="36"/>
    </row>
    <row r="14" spans="1:12" s="26" customFormat="1" ht="13.8" x14ac:dyDescent="0.25">
      <c r="A14" s="26" t="s">
        <v>1993</v>
      </c>
      <c r="B14" s="13">
        <v>24731.486000000001</v>
      </c>
      <c r="C14" s="13">
        <v>24922.885999999999</v>
      </c>
      <c r="D14" s="13">
        <v>25188.09</v>
      </c>
      <c r="E14" s="13">
        <v>24905.218000000001</v>
      </c>
      <c r="F14" s="13">
        <v>25843</v>
      </c>
      <c r="G14" s="13">
        <v>29907</v>
      </c>
      <c r="H14" s="13">
        <v>35076</v>
      </c>
      <c r="I14" s="436">
        <v>33172</v>
      </c>
    </row>
    <row r="15" spans="1:12" s="26" customFormat="1" ht="13.8" x14ac:dyDescent="0.25">
      <c r="A15" s="26" t="s">
        <v>1994</v>
      </c>
      <c r="B15" s="13">
        <v>409.21</v>
      </c>
      <c r="C15" s="13">
        <v>238.10599999999999</v>
      </c>
      <c r="D15" s="13">
        <v>127.163</v>
      </c>
      <c r="E15" s="13">
        <v>106.88200000000001</v>
      </c>
      <c r="F15" s="13" t="s">
        <v>1253</v>
      </c>
      <c r="G15" s="13">
        <v>4</v>
      </c>
      <c r="H15" s="13">
        <v>143</v>
      </c>
      <c r="I15" s="436">
        <v>129</v>
      </c>
    </row>
    <row r="16" spans="1:12" s="26" customFormat="1" ht="13.8" x14ac:dyDescent="0.25">
      <c r="A16" s="26" t="s">
        <v>1995</v>
      </c>
      <c r="B16" s="13">
        <v>8882.9169999999995</v>
      </c>
      <c r="C16" s="13">
        <v>9121.3700000000008</v>
      </c>
      <c r="D16" s="13">
        <v>9825.5570000000007</v>
      </c>
      <c r="E16" s="13">
        <v>9247.0380000000005</v>
      </c>
      <c r="F16" s="13" t="s">
        <v>1253</v>
      </c>
      <c r="G16" s="13">
        <v>11234</v>
      </c>
      <c r="H16" s="13">
        <v>11281</v>
      </c>
      <c r="I16" s="436">
        <v>3892</v>
      </c>
    </row>
    <row r="17" spans="1:9" s="26" customFormat="1" ht="4.5" customHeight="1" x14ac:dyDescent="0.25">
      <c r="A17" s="26" t="s">
        <v>1164</v>
      </c>
      <c r="B17" s="60"/>
      <c r="C17" s="298"/>
      <c r="D17" s="298"/>
      <c r="E17" s="298"/>
      <c r="F17" s="298"/>
      <c r="G17" s="298"/>
      <c r="H17" s="298"/>
      <c r="I17" s="298"/>
    </row>
    <row r="18" spans="1:9" s="32" customFormat="1" ht="13.8" x14ac:dyDescent="0.25">
      <c r="A18" s="32" t="s">
        <v>1165</v>
      </c>
      <c r="B18" s="56">
        <v>441911.94699999999</v>
      </c>
      <c r="C18" s="56">
        <v>443468.99599999998</v>
      </c>
      <c r="D18" s="56">
        <v>461155.52</v>
      </c>
      <c r="E18" s="56">
        <v>461364.91110000003</v>
      </c>
      <c r="F18" s="56" t="s">
        <v>1253</v>
      </c>
      <c r="G18" s="56">
        <v>492209</v>
      </c>
      <c r="H18" s="56">
        <v>510395</v>
      </c>
      <c r="I18" s="56">
        <f>SUM(I11:I16)</f>
        <v>465484</v>
      </c>
    </row>
    <row r="19" spans="1:9" s="42" customFormat="1" ht="11.4" x14ac:dyDescent="0.2">
      <c r="A19" s="42" t="s">
        <v>564</v>
      </c>
      <c r="B19" s="148">
        <v>-0.49244594605992731</v>
      </c>
      <c r="C19" s="148">
        <v>0.3523437215423364</v>
      </c>
      <c r="D19" s="148">
        <v>3.9882210841183596</v>
      </c>
      <c r="E19" s="148">
        <v>4.5405745116089413E-2</v>
      </c>
      <c r="F19" s="148" t="s">
        <v>1253</v>
      </c>
      <c r="G19" s="148" t="s">
        <v>1253</v>
      </c>
      <c r="H19" s="148">
        <v>3.6947719363116027</v>
      </c>
      <c r="I19" s="148">
        <f>(I18/H18-1)*100</f>
        <v>-8.7992633156672824</v>
      </c>
    </row>
    <row r="21" spans="1:9" ht="13.8" x14ac:dyDescent="0.25">
      <c r="A21" s="26" t="s">
        <v>1197</v>
      </c>
    </row>
    <row r="22" spans="1:9" ht="12.75" customHeight="1" x14ac:dyDescent="0.25">
      <c r="A22" s="159"/>
    </row>
    <row r="23" spans="1:9" ht="13.8" x14ac:dyDescent="0.25">
      <c r="A23" s="26" t="s">
        <v>1997</v>
      </c>
    </row>
    <row r="25" spans="1:9" ht="13.8" x14ac:dyDescent="0.25">
      <c r="A25" s="1537" t="s">
        <v>1996</v>
      </c>
      <c r="B25" s="1537"/>
      <c r="C25" s="1537"/>
      <c r="D25" s="1537"/>
      <c r="E25" s="1537"/>
      <c r="F25" s="1537"/>
      <c r="G25" s="1537"/>
      <c r="H25" s="1537"/>
      <c r="I25" s="1537"/>
    </row>
    <row r="26" spans="1:9" x14ac:dyDescent="0.25">
      <c r="A26" s="541"/>
      <c r="B26" s="507"/>
    </row>
    <row r="27" spans="1:9" ht="17.399999999999999" x14ac:dyDescent="0.3">
      <c r="A27" s="1451" t="s">
        <v>951</v>
      </c>
      <c r="B27" s="1451"/>
      <c r="C27" s="1451"/>
      <c r="D27" s="1451"/>
      <c r="E27" s="1451"/>
      <c r="F27" s="1451"/>
      <c r="G27" s="1451"/>
      <c r="H27" s="1451"/>
      <c r="I27" s="1451"/>
    </row>
    <row r="28" spans="1:9" ht="17.399999999999999" x14ac:dyDescent="0.3">
      <c r="A28" s="27"/>
    </row>
    <row r="29" spans="1:9" ht="17.399999999999999" x14ac:dyDescent="0.3">
      <c r="A29" s="1452" t="s">
        <v>2554</v>
      </c>
      <c r="B29" s="1452"/>
      <c r="C29" s="1452"/>
      <c r="D29" s="1452"/>
      <c r="E29" s="1452"/>
      <c r="F29" s="1452"/>
      <c r="G29" s="1452"/>
      <c r="H29" s="1452"/>
      <c r="I29" s="1452"/>
    </row>
    <row r="30" spans="1:9" ht="17.399999999999999" x14ac:dyDescent="0.3">
      <c r="A30" s="1452" t="s">
        <v>440</v>
      </c>
      <c r="B30" s="1452"/>
      <c r="C30" s="1452"/>
      <c r="D30" s="1452"/>
      <c r="E30" s="1452"/>
      <c r="F30" s="1452"/>
      <c r="G30" s="1452"/>
      <c r="H30" s="1452"/>
      <c r="I30" s="1452"/>
    </row>
    <row r="31" spans="1:9" ht="18" customHeight="1" x14ac:dyDescent="0.3">
      <c r="A31" s="1452" t="s">
        <v>287</v>
      </c>
      <c r="B31" s="1452"/>
      <c r="C31" s="1452"/>
      <c r="D31" s="1452"/>
      <c r="E31" s="1452"/>
      <c r="F31" s="1452"/>
      <c r="G31" s="1452"/>
      <c r="H31" s="1452"/>
      <c r="I31" s="1452"/>
    </row>
    <row r="32" spans="1:9" ht="12.75" customHeight="1" x14ac:dyDescent="0.3">
      <c r="A32" s="15"/>
      <c r="B32" s="15"/>
      <c r="C32" s="15"/>
      <c r="D32" s="15"/>
      <c r="E32" s="15"/>
      <c r="F32" s="15"/>
      <c r="G32" s="15"/>
      <c r="H32" s="15"/>
      <c r="I32" s="15"/>
    </row>
    <row r="33" spans="1:9" ht="12.75" customHeight="1" x14ac:dyDescent="0.3">
      <c r="B33" s="15"/>
      <c r="C33" s="15"/>
      <c r="D33" s="15"/>
      <c r="E33" s="15"/>
      <c r="F33" s="15"/>
      <c r="G33" s="15"/>
      <c r="H33" s="15"/>
      <c r="I33" s="48"/>
    </row>
    <row r="34" spans="1:9" s="28" customFormat="1" ht="15.6" x14ac:dyDescent="0.3">
      <c r="B34" s="16"/>
      <c r="C34" s="37">
        <v>2014</v>
      </c>
      <c r="D34" s="37">
        <v>2015</v>
      </c>
      <c r="E34" s="37">
        <v>2016</v>
      </c>
      <c r="F34" s="37">
        <v>2017</v>
      </c>
      <c r="G34" s="37">
        <v>2018</v>
      </c>
      <c r="H34" s="37">
        <v>2019</v>
      </c>
      <c r="I34" s="37">
        <v>2020</v>
      </c>
    </row>
    <row r="35" spans="1:9" ht="4.5" customHeight="1" thickBot="1" x14ac:dyDescent="0.3">
      <c r="B35" s="68"/>
      <c r="C35" s="24"/>
      <c r="D35" s="24"/>
      <c r="E35" s="24"/>
      <c r="F35" s="24"/>
      <c r="G35" s="24"/>
      <c r="H35" s="24"/>
      <c r="I35" s="24"/>
    </row>
    <row r="36" spans="1:9" ht="4.5" customHeight="1" x14ac:dyDescent="0.25">
      <c r="B36" s="2"/>
    </row>
    <row r="37" spans="1:9" s="159" customFormat="1" ht="13.8" x14ac:dyDescent="0.25">
      <c r="A37" s="159" t="s">
        <v>429</v>
      </c>
      <c r="B37" s="174"/>
      <c r="C37" s="165">
        <v>197314</v>
      </c>
      <c r="D37" s="165">
        <v>198360</v>
      </c>
      <c r="E37" s="165">
        <v>205045</v>
      </c>
      <c r="F37" s="165">
        <v>212155</v>
      </c>
      <c r="G37" s="165">
        <v>220999</v>
      </c>
      <c r="H37" s="165">
        <v>224499</v>
      </c>
      <c r="I37" s="165">
        <v>228559</v>
      </c>
    </row>
    <row r="38" spans="1:9" s="159" customFormat="1" ht="13.8" x14ac:dyDescent="0.25">
      <c r="A38" s="159" t="s">
        <v>430</v>
      </c>
      <c r="B38" s="174"/>
      <c r="C38" s="165">
        <v>2638</v>
      </c>
      <c r="D38" s="165">
        <v>4562</v>
      </c>
      <c r="E38" s="165">
        <v>4246</v>
      </c>
      <c r="F38" s="165">
        <v>3838</v>
      </c>
      <c r="G38" s="165">
        <v>3205</v>
      </c>
      <c r="H38" s="165">
        <v>2434</v>
      </c>
      <c r="I38" s="165">
        <v>2371</v>
      </c>
    </row>
    <row r="39" spans="1:9" s="159" customFormat="1" ht="4.5" customHeight="1" x14ac:dyDescent="0.25">
      <c r="B39" s="174"/>
      <c r="C39" s="210"/>
      <c r="D39" s="210"/>
      <c r="E39" s="210"/>
      <c r="F39" s="210"/>
      <c r="G39" s="210"/>
      <c r="H39" s="210"/>
      <c r="I39" s="210"/>
    </row>
    <row r="40" spans="1:9" s="159" customFormat="1" ht="4.5" customHeight="1" x14ac:dyDescent="0.25">
      <c r="B40" s="174"/>
      <c r="C40" s="165"/>
      <c r="D40" s="165"/>
      <c r="E40" s="165"/>
      <c r="F40" s="165"/>
      <c r="G40" s="165"/>
      <c r="H40" s="165"/>
      <c r="I40" s="165"/>
    </row>
    <row r="41" spans="1:9" s="32" customFormat="1" ht="13.8" x14ac:dyDescent="0.25">
      <c r="A41" s="32" t="s">
        <v>431</v>
      </c>
      <c r="B41" s="33"/>
      <c r="C41" s="308">
        <v>199952</v>
      </c>
      <c r="D41" s="308">
        <v>202922</v>
      </c>
      <c r="E41" s="308">
        <v>209291</v>
      </c>
      <c r="F41" s="308">
        <v>215993</v>
      </c>
      <c r="G41" s="308">
        <v>224204</v>
      </c>
      <c r="H41" s="308">
        <v>226933</v>
      </c>
      <c r="I41" s="308">
        <v>230930</v>
      </c>
    </row>
    <row r="42" spans="1:9" s="42" customFormat="1" ht="11.4" x14ac:dyDescent="0.2">
      <c r="A42" s="42" t="s">
        <v>564</v>
      </c>
      <c r="B42" s="148"/>
      <c r="C42" s="422">
        <v>-3.5888039730948229</v>
      </c>
      <c r="D42" s="422">
        <v>1.4853564855565438</v>
      </c>
      <c r="E42" s="422">
        <v>3.1386444052394546</v>
      </c>
      <c r="F42" s="422">
        <v>3.2022399434280535</v>
      </c>
      <c r="G42" s="422">
        <v>3.8015120860398266</v>
      </c>
      <c r="H42" s="422">
        <v>1.2171950545039278</v>
      </c>
      <c r="I42" s="422">
        <f>(I41/H41-1)*100</f>
        <v>1.7613128103889597</v>
      </c>
    </row>
    <row r="43" spans="1:9" s="42" customFormat="1" ht="12.75" customHeight="1" x14ac:dyDescent="0.2">
      <c r="B43" s="148"/>
      <c r="C43" s="148"/>
      <c r="D43" s="148"/>
      <c r="E43" s="148"/>
      <c r="F43" s="148"/>
      <c r="G43" s="148"/>
      <c r="H43" s="148"/>
      <c r="I43" s="148"/>
    </row>
    <row r="44" spans="1:9" ht="13.8" x14ac:dyDescent="0.25">
      <c r="A44" s="26" t="s">
        <v>568</v>
      </c>
      <c r="B44" s="20"/>
      <c r="C44" s="153"/>
      <c r="D44" s="153"/>
      <c r="E44" s="153"/>
      <c r="F44" s="153"/>
      <c r="G44" s="21"/>
      <c r="H44" s="21"/>
    </row>
    <row r="45" spans="1:9" ht="13.8" x14ac:dyDescent="0.25">
      <c r="B45" s="20"/>
      <c r="C45" s="153"/>
      <c r="D45" s="153"/>
      <c r="E45" s="153"/>
      <c r="F45" s="153"/>
      <c r="G45" s="21"/>
      <c r="H45" s="21"/>
    </row>
    <row r="46" spans="1:9" ht="13.8" x14ac:dyDescent="0.25">
      <c r="A46" s="26" t="s">
        <v>1867</v>
      </c>
      <c r="B46" s="20"/>
      <c r="C46" s="153"/>
      <c r="D46" s="153"/>
      <c r="E46" s="153"/>
      <c r="F46" s="153"/>
      <c r="G46" s="21"/>
      <c r="H46" s="21"/>
    </row>
    <row r="47" spans="1:9" ht="12.75" customHeight="1" x14ac:dyDescent="0.25">
      <c r="B47" s="20"/>
      <c r="C47" s="153"/>
      <c r="D47" s="153"/>
      <c r="E47" s="153"/>
      <c r="F47" s="153"/>
      <c r="G47" s="21"/>
      <c r="H47" s="21"/>
    </row>
    <row r="48" spans="1:9" ht="12.75" customHeight="1" x14ac:dyDescent="0.25">
      <c r="B48" s="20"/>
      <c r="C48" s="153"/>
      <c r="D48" s="153"/>
      <c r="E48" s="153"/>
      <c r="F48" s="153"/>
      <c r="G48" s="21"/>
      <c r="H48" s="21"/>
    </row>
    <row r="49" spans="1:9" ht="12.75" customHeight="1" x14ac:dyDescent="0.25">
      <c r="B49" s="20"/>
      <c r="C49" s="153"/>
      <c r="D49" s="153"/>
      <c r="E49" s="153"/>
      <c r="F49" s="153"/>
      <c r="G49" s="21"/>
      <c r="H49" s="21"/>
    </row>
    <row r="50" spans="1:9" ht="17.399999999999999" x14ac:dyDescent="0.3">
      <c r="A50" s="1451" t="s">
        <v>1265</v>
      </c>
      <c r="B50" s="1451"/>
      <c r="C50" s="1451"/>
      <c r="D50" s="1451"/>
      <c r="E50" s="1451"/>
      <c r="F50" s="1451"/>
      <c r="G50" s="1451"/>
      <c r="H50" s="1451"/>
      <c r="I50" s="1451"/>
    </row>
    <row r="51" spans="1:9" ht="17.399999999999999" x14ac:dyDescent="0.3">
      <c r="A51" s="27"/>
      <c r="C51" s="55"/>
      <c r="D51" s="55"/>
      <c r="E51" s="55"/>
      <c r="F51" s="55"/>
      <c r="G51" s="55"/>
      <c r="H51" s="55"/>
    </row>
    <row r="52" spans="1:9" ht="17.399999999999999" x14ac:dyDescent="0.3">
      <c r="A52" s="1452" t="s">
        <v>2555</v>
      </c>
      <c r="B52" s="1452"/>
      <c r="C52" s="1452"/>
      <c r="D52" s="1452"/>
      <c r="E52" s="1452"/>
      <c r="F52" s="1452"/>
      <c r="G52" s="1452"/>
      <c r="H52" s="1452"/>
      <c r="I52" s="1452"/>
    </row>
    <row r="53" spans="1:9" ht="17.399999999999999" x14ac:dyDescent="0.3">
      <c r="A53" s="1452" t="s">
        <v>440</v>
      </c>
      <c r="B53" s="1452"/>
      <c r="C53" s="1452"/>
      <c r="D53" s="1452"/>
      <c r="E53" s="1452"/>
      <c r="F53" s="1452"/>
      <c r="G53" s="1452"/>
      <c r="H53" s="1452"/>
      <c r="I53" s="1452"/>
    </row>
    <row r="56" spans="1:9" ht="15.6" x14ac:dyDescent="0.3">
      <c r="A56" s="28" t="s">
        <v>614</v>
      </c>
      <c r="B56" s="37">
        <v>2014</v>
      </c>
      <c r="C56" s="37">
        <v>2015</v>
      </c>
      <c r="D56" s="37">
        <v>2016</v>
      </c>
      <c r="E56" s="37">
        <v>2017</v>
      </c>
      <c r="F56" s="37">
        <v>2018</v>
      </c>
      <c r="G56" s="37">
        <v>2019</v>
      </c>
      <c r="H56" s="37">
        <v>2020</v>
      </c>
    </row>
    <row r="57" spans="1:9" ht="4.5" customHeight="1" thickBot="1" x14ac:dyDescent="0.3">
      <c r="A57" s="24"/>
      <c r="B57" s="24"/>
      <c r="C57" s="24"/>
      <c r="D57" s="24"/>
      <c r="E57" s="24"/>
      <c r="F57" s="24"/>
      <c r="G57" s="24"/>
      <c r="H57" s="24"/>
    </row>
    <row r="58" spans="1:9" ht="4.5" customHeight="1" x14ac:dyDescent="0.25"/>
    <row r="59" spans="1:9" ht="13.8" x14ac:dyDescent="0.25">
      <c r="A59" s="10" t="s">
        <v>1240</v>
      </c>
      <c r="B59" s="13">
        <v>84582</v>
      </c>
      <c r="C59" s="13">
        <v>82722</v>
      </c>
      <c r="D59" s="13">
        <v>84182</v>
      </c>
      <c r="E59" s="13">
        <v>85013</v>
      </c>
      <c r="F59" s="13">
        <v>83962</v>
      </c>
      <c r="G59" s="13">
        <v>89517</v>
      </c>
      <c r="H59" s="13">
        <v>62986</v>
      </c>
    </row>
    <row r="60" spans="1:9" ht="13.8" x14ac:dyDescent="0.25">
      <c r="A60" s="10" t="s">
        <v>1241</v>
      </c>
      <c r="B60" s="13">
        <v>29359</v>
      </c>
      <c r="C60" s="13">
        <v>29549</v>
      </c>
      <c r="D60" s="13">
        <v>29934</v>
      </c>
      <c r="E60" s="13">
        <v>30624</v>
      </c>
      <c r="F60" s="13">
        <v>30226</v>
      </c>
      <c r="G60" s="13">
        <v>32567</v>
      </c>
      <c r="H60" s="13">
        <v>25648</v>
      </c>
    </row>
    <row r="61" spans="1:9" ht="13.8" x14ac:dyDescent="0.25">
      <c r="A61" s="10" t="s">
        <v>1242</v>
      </c>
      <c r="B61" s="13">
        <v>3867</v>
      </c>
      <c r="C61" s="13">
        <v>3787</v>
      </c>
      <c r="D61" s="13">
        <v>4414</v>
      </c>
      <c r="E61" s="13">
        <v>4567</v>
      </c>
      <c r="F61" s="13">
        <v>4601</v>
      </c>
      <c r="G61" s="13">
        <v>4998</v>
      </c>
      <c r="H61" s="13">
        <v>4570</v>
      </c>
    </row>
    <row r="62" spans="1:9" ht="13.8" x14ac:dyDescent="0.25">
      <c r="A62" s="1118" t="s">
        <v>2125</v>
      </c>
      <c r="B62" s="13">
        <v>8178</v>
      </c>
      <c r="C62" s="13">
        <v>8961</v>
      </c>
      <c r="D62" s="13">
        <v>8966</v>
      </c>
      <c r="E62" s="13">
        <v>8207</v>
      </c>
      <c r="F62" s="13">
        <v>8001</v>
      </c>
      <c r="G62" s="13">
        <v>8863</v>
      </c>
      <c r="H62" s="13">
        <v>8493</v>
      </c>
    </row>
    <row r="63" spans="1:9" ht="4.5" customHeight="1" x14ac:dyDescent="0.25">
      <c r="A63" s="211"/>
      <c r="B63" s="60"/>
      <c r="C63" s="60"/>
      <c r="D63" s="60"/>
      <c r="E63" s="60"/>
      <c r="F63" s="60"/>
      <c r="G63" s="60"/>
      <c r="H63" s="60"/>
    </row>
    <row r="64" spans="1:9" ht="4.5" customHeight="1" x14ac:dyDescent="0.25">
      <c r="A64" s="10"/>
      <c r="B64" s="13"/>
      <c r="C64" s="13"/>
      <c r="D64" s="13"/>
      <c r="E64" s="13"/>
      <c r="F64" s="13"/>
      <c r="G64" s="13"/>
      <c r="H64" s="13"/>
    </row>
    <row r="65" spans="1:12" s="34" customFormat="1" ht="13.8" x14ac:dyDescent="0.25">
      <c r="A65" s="61" t="s">
        <v>1165</v>
      </c>
      <c r="B65" s="56">
        <v>125986</v>
      </c>
      <c r="C65" s="56">
        <v>125019</v>
      </c>
      <c r="D65" s="56">
        <v>127496</v>
      </c>
      <c r="E65" s="56">
        <v>128411</v>
      </c>
      <c r="F65" s="56">
        <v>126790</v>
      </c>
      <c r="G65" s="56">
        <v>135945</v>
      </c>
      <c r="H65" s="56">
        <v>101697</v>
      </c>
      <c r="L65" s="392"/>
    </row>
    <row r="66" spans="1:12" s="42" customFormat="1" ht="11.4" x14ac:dyDescent="0.2">
      <c r="A66" s="213" t="s">
        <v>1381</v>
      </c>
      <c r="B66" s="148">
        <v>18.421250516975608</v>
      </c>
      <c r="C66" s="148">
        <f t="shared" ref="C66:F66" si="0">(C65/B65-1)*100</f>
        <v>-0.76754560030479757</v>
      </c>
      <c r="D66" s="148">
        <f t="shared" si="0"/>
        <v>1.9812988425759182</v>
      </c>
      <c r="E66" s="148">
        <f t="shared" si="0"/>
        <v>0.71766957394741038</v>
      </c>
      <c r="F66" s="148">
        <f t="shared" si="0"/>
        <v>-1.2623529136911893</v>
      </c>
      <c r="G66" s="148">
        <f>(G65/F65-1)*100</f>
        <v>7.2206009937692217</v>
      </c>
      <c r="H66" s="148">
        <f>(H65/G65-1)*100</f>
        <v>-25.19254110118062</v>
      </c>
    </row>
    <row r="67" spans="1:12" ht="13.8" x14ac:dyDescent="0.25">
      <c r="B67" s="10"/>
      <c r="C67" s="13"/>
      <c r="D67" s="13"/>
      <c r="E67" s="13"/>
      <c r="F67" s="46"/>
      <c r="G67" s="13"/>
      <c r="H67" s="13"/>
    </row>
    <row r="68" spans="1:12" ht="13.8" x14ac:dyDescent="0.25">
      <c r="A68" s="1119" t="s">
        <v>2126</v>
      </c>
      <c r="B68" s="1118"/>
      <c r="C68" s="13"/>
      <c r="D68" s="13"/>
      <c r="E68" s="13"/>
      <c r="F68" s="46"/>
      <c r="G68" s="13"/>
      <c r="H68" s="13"/>
    </row>
    <row r="69" spans="1:12" ht="13.8" x14ac:dyDescent="0.25">
      <c r="B69" s="1118"/>
      <c r="C69" s="13"/>
      <c r="D69" s="13"/>
      <c r="E69" s="13"/>
      <c r="F69" s="46"/>
      <c r="G69" s="13"/>
      <c r="H69" s="13"/>
    </row>
    <row r="70" spans="1:12" ht="13.8" x14ac:dyDescent="0.25">
      <c r="A70" s="26" t="s">
        <v>2348</v>
      </c>
      <c r="C70" s="26"/>
      <c r="D70" s="26"/>
      <c r="E70" s="26"/>
      <c r="F70" s="26"/>
      <c r="G70" s="26"/>
      <c r="H70" s="26"/>
    </row>
    <row r="71" spans="1:12" ht="13.8" x14ac:dyDescent="0.25">
      <c r="A71" s="26"/>
      <c r="C71" s="26"/>
      <c r="D71" s="26"/>
      <c r="E71" s="26"/>
      <c r="F71" s="26"/>
      <c r="G71" s="26"/>
      <c r="H71" s="26"/>
      <c r="I71" s="47"/>
    </row>
    <row r="72" spans="1:12" ht="13.8" x14ac:dyDescent="0.25">
      <c r="A72" s="1455" t="s">
        <v>1868</v>
      </c>
      <c r="B72" s="1455"/>
      <c r="C72" s="1455"/>
      <c r="D72" s="1455"/>
      <c r="E72" s="1455"/>
      <c r="F72" s="1455"/>
      <c r="G72" s="1455"/>
      <c r="H72" s="1455"/>
      <c r="I72" s="1455"/>
    </row>
  </sheetData>
  <customSheetViews>
    <customSheetView guid="{9014CDA8-C3FC-41E6-A045-DAEFC55B82B1}" showPageBreaks="1" fitToPage="1" printArea="1" topLeftCell="A52">
      <selection activeCell="A50" sqref="A50:I50"/>
      <pageMargins left="0.75" right="0.75" top="1" bottom="1" header="0.5" footer="0.5"/>
      <printOptions horizontalCentered="1"/>
      <pageSetup scale="72" firstPageNumber="33" orientation="portrait" verticalDpi="300" r:id="rId1"/>
      <headerFooter alignWithMargins="0">
        <oddFooter>&amp;C&amp;P</oddFooter>
      </headerFooter>
    </customSheetView>
    <customSheetView guid="{F67F5823-51D5-4D47-B100-5B47C1E6BCB9}" showPageBreaks="1" fitToPage="1" printArea="1">
      <selection activeCell="A50" sqref="A50:I50"/>
      <pageMargins left="0.75" right="0.75" top="1" bottom="1" header="0.5" footer="0.5"/>
      <printOptions horizontalCentered="1"/>
      <pageSetup scale="72" firstPageNumber="33" orientation="portrait" verticalDpi="300" r:id="rId2"/>
      <headerFooter alignWithMargins="0">
        <oddFooter>&amp;C&amp;P</oddFooter>
      </headerFooter>
    </customSheetView>
  </customSheetViews>
  <mergeCells count="13">
    <mergeCell ref="A29:I29"/>
    <mergeCell ref="A30:I30"/>
    <mergeCell ref="A1:I1"/>
    <mergeCell ref="A3:I3"/>
    <mergeCell ref="A4:I4"/>
    <mergeCell ref="A27:I27"/>
    <mergeCell ref="A5:I5"/>
    <mergeCell ref="A25:I25"/>
    <mergeCell ref="A72:I72"/>
    <mergeCell ref="A50:I50"/>
    <mergeCell ref="A52:I52"/>
    <mergeCell ref="A53:I53"/>
    <mergeCell ref="A31:I31"/>
  </mergeCells>
  <phoneticPr fontId="0" type="noConversion"/>
  <printOptions horizontalCentered="1"/>
  <pageMargins left="0.74803149606299202" right="0.74803149606299202" top="0.98425196850393704" bottom="0.98425196850393704" header="0.511811023622047" footer="0.511811023622047"/>
  <pageSetup scale="75" firstPageNumber="27" orientation="portrait" useFirstPageNumber="1" r:id="rId3"/>
  <headerFooter alignWithMargins="0"/>
  <legacyDrawingHF r:id="rId4"/>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88">
    <tabColor indexed="13"/>
    <pageSetUpPr fitToPage="1"/>
  </sheetPr>
  <dimension ref="A1:S61"/>
  <sheetViews>
    <sheetView zoomScaleNormal="100" workbookViewId="0">
      <selection sqref="A1:K1"/>
    </sheetView>
  </sheetViews>
  <sheetFormatPr defaultColWidth="7.6640625" defaultRowHeight="13.2" x14ac:dyDescent="0.25"/>
  <cols>
    <col min="1" max="1" width="16.109375" style="2" customWidth="1"/>
    <col min="2" max="11" width="8.6640625" bestFit="1" customWidth="1"/>
  </cols>
  <sheetData>
    <row r="1" spans="1:19" ht="17.399999999999999" x14ac:dyDescent="0.3">
      <c r="A1" s="1451" t="s">
        <v>1134</v>
      </c>
      <c r="B1" s="1451"/>
      <c r="C1" s="1451"/>
      <c r="D1" s="1451"/>
      <c r="E1" s="1451"/>
      <c r="F1" s="1451"/>
      <c r="G1" s="1451"/>
      <c r="H1" s="1451"/>
      <c r="I1" s="1451"/>
      <c r="J1" s="1451"/>
      <c r="K1" s="1451"/>
      <c r="L1" s="29"/>
      <c r="M1" s="29"/>
      <c r="N1" s="29"/>
    </row>
    <row r="2" spans="1:19" ht="18" customHeight="1" x14ac:dyDescent="0.3">
      <c r="A2" s="48"/>
      <c r="B2" s="2"/>
      <c r="C2" s="2"/>
      <c r="D2" s="2"/>
      <c r="E2" s="2"/>
      <c r="F2" s="2"/>
      <c r="G2" s="2"/>
      <c r="H2" s="2"/>
      <c r="I2" s="2"/>
      <c r="J2" s="2"/>
      <c r="K2" s="2"/>
    </row>
    <row r="3" spans="1:19" ht="17.399999999999999" x14ac:dyDescent="0.3">
      <c r="A3" s="1452" t="s">
        <v>1343</v>
      </c>
      <c r="B3" s="1452"/>
      <c r="C3" s="1452"/>
      <c r="D3" s="1452"/>
      <c r="E3" s="1452"/>
      <c r="F3" s="1452"/>
      <c r="G3" s="1452"/>
      <c r="H3" s="1452"/>
      <c r="I3" s="1452"/>
      <c r="J3" s="1452"/>
      <c r="K3" s="1452"/>
      <c r="L3" s="29"/>
      <c r="M3" s="29"/>
      <c r="N3" s="29"/>
    </row>
    <row r="4" spans="1:19" ht="17.399999999999999" x14ac:dyDescent="0.3">
      <c r="A4" s="1452" t="s">
        <v>2556</v>
      </c>
      <c r="B4" s="1452"/>
      <c r="C4" s="1452"/>
      <c r="D4" s="1452"/>
      <c r="E4" s="1452"/>
      <c r="F4" s="1452"/>
      <c r="G4" s="1452"/>
      <c r="H4" s="1452"/>
      <c r="I4" s="1452"/>
      <c r="J4" s="1452"/>
      <c r="K4" s="1452"/>
      <c r="L4" s="29"/>
      <c r="M4" s="29"/>
      <c r="N4" s="29"/>
    </row>
    <row r="5" spans="1:19" ht="17.399999999999999" x14ac:dyDescent="0.3">
      <c r="A5" s="1452" t="s">
        <v>1344</v>
      </c>
      <c r="B5" s="1452"/>
      <c r="C5" s="1452"/>
      <c r="D5" s="1452"/>
      <c r="E5" s="1452"/>
      <c r="F5" s="1452"/>
      <c r="G5" s="1452"/>
      <c r="H5" s="1452"/>
      <c r="I5" s="1452"/>
      <c r="J5" s="1452"/>
      <c r="K5" s="1452"/>
      <c r="L5" s="29"/>
      <c r="M5" s="29"/>
      <c r="N5" s="29"/>
    </row>
    <row r="6" spans="1:19" ht="12.75" customHeight="1" x14ac:dyDescent="0.3">
      <c r="A6" s="15"/>
      <c r="B6" s="15"/>
      <c r="C6" s="15"/>
      <c r="D6" s="15"/>
      <c r="E6" s="15"/>
      <c r="F6" s="15"/>
      <c r="G6" s="15"/>
      <c r="H6" s="15"/>
      <c r="I6" s="29"/>
      <c r="J6" s="29"/>
      <c r="K6" s="29"/>
      <c r="L6" s="29"/>
      <c r="M6" s="29"/>
      <c r="N6" s="29"/>
    </row>
    <row r="7" spans="1:19" ht="12.75" customHeight="1" x14ac:dyDescent="0.3">
      <c r="A7" s="48"/>
      <c r="B7" s="15"/>
      <c r="C7" s="48"/>
      <c r="D7" s="15"/>
      <c r="E7" s="48"/>
      <c r="F7" s="15"/>
      <c r="G7" s="48"/>
      <c r="H7" s="15"/>
      <c r="I7" s="48"/>
      <c r="J7" s="15"/>
      <c r="K7" s="48"/>
      <c r="L7" s="15"/>
      <c r="M7" s="48"/>
      <c r="N7" s="15"/>
      <c r="O7" s="15"/>
      <c r="P7" s="48"/>
      <c r="Q7" s="15"/>
      <c r="R7" s="48"/>
      <c r="S7" s="15"/>
    </row>
    <row r="8" spans="1:19" s="16" customFormat="1" ht="16.2" thickBot="1" x14ac:dyDescent="0.35">
      <c r="A8" s="71" t="s">
        <v>1345</v>
      </c>
      <c r="B8" s="822">
        <v>2001</v>
      </c>
      <c r="C8" s="822">
        <v>2002</v>
      </c>
      <c r="D8" s="822">
        <v>2003</v>
      </c>
      <c r="E8" s="822">
        <v>2004</v>
      </c>
      <c r="F8" s="822">
        <v>2005</v>
      </c>
      <c r="G8" s="606">
        <v>2006</v>
      </c>
      <c r="H8" s="606">
        <v>2007</v>
      </c>
      <c r="I8" s="606">
        <v>2008</v>
      </c>
      <c r="J8" s="1095">
        <v>2009</v>
      </c>
      <c r="K8" s="1216">
        <v>2010</v>
      </c>
    </row>
    <row r="9" spans="1:19" ht="4.5" customHeight="1" x14ac:dyDescent="0.25"/>
    <row r="10" spans="1:19" s="221" customFormat="1" ht="13.8" x14ac:dyDescent="0.25">
      <c r="A10" s="375" t="s">
        <v>963</v>
      </c>
      <c r="B10" s="383">
        <v>27.26</v>
      </c>
      <c r="C10" s="383">
        <v>29.59</v>
      </c>
      <c r="D10" s="383">
        <v>19.72</v>
      </c>
      <c r="E10" s="383">
        <v>34.31</v>
      </c>
      <c r="F10" s="383">
        <v>46.84</v>
      </c>
      <c r="G10" s="383">
        <v>65.489999999999995</v>
      </c>
      <c r="H10" s="383">
        <v>54.51</v>
      </c>
      <c r="I10" s="383">
        <v>92.97</v>
      </c>
      <c r="J10" s="383">
        <v>41.71</v>
      </c>
      <c r="K10" s="383">
        <v>78.33</v>
      </c>
    </row>
    <row r="11" spans="1:19" s="221" customFormat="1" ht="13.8" x14ac:dyDescent="0.25">
      <c r="A11" s="375" t="s">
        <v>964</v>
      </c>
      <c r="B11" s="383">
        <v>29.37</v>
      </c>
      <c r="C11" s="383">
        <v>29.61</v>
      </c>
      <c r="D11" s="383">
        <v>20.72</v>
      </c>
      <c r="E11" s="383">
        <v>34.69</v>
      </c>
      <c r="F11" s="383">
        <v>48.15</v>
      </c>
      <c r="G11" s="383">
        <v>61.63</v>
      </c>
      <c r="H11" s="383">
        <v>59.28</v>
      </c>
      <c r="I11" s="383">
        <v>95.39</v>
      </c>
      <c r="J11" s="383">
        <v>39.090000000000003</v>
      </c>
      <c r="K11" s="383">
        <v>76.39</v>
      </c>
    </row>
    <row r="12" spans="1:19" s="221" customFormat="1" ht="13.8" x14ac:dyDescent="0.25">
      <c r="A12" s="375" t="s">
        <v>965</v>
      </c>
      <c r="B12" s="383">
        <v>29.84</v>
      </c>
      <c r="C12" s="383">
        <v>27.25</v>
      </c>
      <c r="D12" s="383">
        <v>24.53</v>
      </c>
      <c r="E12" s="383">
        <v>36.74</v>
      </c>
      <c r="F12" s="383">
        <v>54.19</v>
      </c>
      <c r="G12" s="383">
        <v>62.69</v>
      </c>
      <c r="H12" s="383">
        <v>60.44</v>
      </c>
      <c r="I12" s="383">
        <v>105.45</v>
      </c>
      <c r="J12" s="383">
        <v>47.94</v>
      </c>
      <c r="K12" s="383">
        <v>81.2</v>
      </c>
    </row>
    <row r="13" spans="1:19" s="221" customFormat="1" ht="13.8" x14ac:dyDescent="0.25">
      <c r="A13" s="375" t="s">
        <v>966</v>
      </c>
      <c r="B13" s="383">
        <v>25.72</v>
      </c>
      <c r="C13" s="383">
        <v>27.49</v>
      </c>
      <c r="D13" s="383">
        <v>26.18</v>
      </c>
      <c r="E13" s="383">
        <v>36.75</v>
      </c>
      <c r="F13" s="383">
        <v>52.98</v>
      </c>
      <c r="G13" s="383">
        <v>69.44</v>
      </c>
      <c r="H13" s="383">
        <v>63.98</v>
      </c>
      <c r="I13" s="383">
        <v>112.58</v>
      </c>
      <c r="J13" s="383">
        <v>49.65</v>
      </c>
      <c r="K13" s="383">
        <v>84.29</v>
      </c>
    </row>
    <row r="14" spans="1:19" s="221" customFormat="1" ht="13.8" x14ac:dyDescent="0.25">
      <c r="A14" s="375" t="s">
        <v>967</v>
      </c>
      <c r="B14" s="383">
        <v>28.79</v>
      </c>
      <c r="C14" s="383">
        <v>28.63</v>
      </c>
      <c r="D14" s="383">
        <v>27.04</v>
      </c>
      <c r="E14" s="383">
        <v>40.28</v>
      </c>
      <c r="F14" s="383">
        <v>49.83</v>
      </c>
      <c r="G14" s="383">
        <v>70.84</v>
      </c>
      <c r="H14" s="383">
        <v>63.46</v>
      </c>
      <c r="I14" s="383">
        <v>125.4</v>
      </c>
      <c r="J14" s="383">
        <v>59.03</v>
      </c>
      <c r="K14" s="383">
        <v>73.739999999999995</v>
      </c>
    </row>
    <row r="15" spans="1:19" s="221" customFormat="1" ht="14.25" customHeight="1" x14ac:dyDescent="0.25">
      <c r="A15" s="375" t="s">
        <v>968</v>
      </c>
      <c r="B15" s="383">
        <v>31.82</v>
      </c>
      <c r="C15" s="383">
        <v>27.6</v>
      </c>
      <c r="D15" s="383">
        <v>25.52</v>
      </c>
      <c r="E15" s="383">
        <v>38.03</v>
      </c>
      <c r="F15" s="383">
        <v>56.35</v>
      </c>
      <c r="G15" s="383">
        <v>70.95</v>
      </c>
      <c r="H15" s="383">
        <v>67.489999999999995</v>
      </c>
      <c r="I15" s="383">
        <v>133.88</v>
      </c>
      <c r="J15" s="383">
        <v>69.64</v>
      </c>
      <c r="K15" s="383">
        <v>75.34</v>
      </c>
    </row>
    <row r="16" spans="1:19" s="221" customFormat="1" ht="13.8" x14ac:dyDescent="0.25">
      <c r="A16" s="375" t="s">
        <v>458</v>
      </c>
      <c r="B16" s="383">
        <v>29.7</v>
      </c>
      <c r="C16" s="383">
        <v>26.43</v>
      </c>
      <c r="D16" s="383">
        <v>26.97</v>
      </c>
      <c r="E16" s="383">
        <v>40.78</v>
      </c>
      <c r="F16" s="383">
        <v>59</v>
      </c>
      <c r="G16" s="383">
        <v>74.41</v>
      </c>
      <c r="H16" s="383">
        <v>74.12</v>
      </c>
      <c r="I16" s="383">
        <v>133.37</v>
      </c>
      <c r="J16" s="383">
        <v>64.150000000000006</v>
      </c>
      <c r="K16" s="383">
        <v>76.319999999999993</v>
      </c>
    </row>
    <row r="17" spans="1:14" s="221" customFormat="1" ht="13.8" x14ac:dyDescent="0.25">
      <c r="A17" s="375" t="s">
        <v>757</v>
      </c>
      <c r="B17" s="383">
        <v>31.26</v>
      </c>
      <c r="C17" s="383">
        <v>27.37</v>
      </c>
      <c r="D17" s="383">
        <v>28.39</v>
      </c>
      <c r="E17" s="383">
        <v>44.9</v>
      </c>
      <c r="F17" s="383">
        <v>64.989999999999995</v>
      </c>
      <c r="G17" s="383">
        <v>73.040000000000006</v>
      </c>
      <c r="H17" s="383">
        <v>72.36</v>
      </c>
      <c r="I17" s="383">
        <v>116.67</v>
      </c>
      <c r="J17" s="383">
        <v>71.05</v>
      </c>
      <c r="K17" s="383">
        <v>76.599999999999994</v>
      </c>
    </row>
    <row r="18" spans="1:14" s="221" customFormat="1" ht="13.8" x14ac:dyDescent="0.25">
      <c r="A18" s="375" t="s">
        <v>758</v>
      </c>
      <c r="B18" s="383">
        <v>33.880000000000003</v>
      </c>
      <c r="C18" s="383">
        <v>26.2</v>
      </c>
      <c r="D18" s="383">
        <v>29.66</v>
      </c>
      <c r="E18" s="383">
        <v>45.94</v>
      </c>
      <c r="F18" s="383">
        <v>65.59</v>
      </c>
      <c r="G18" s="383">
        <v>63.8</v>
      </c>
      <c r="H18" s="383">
        <v>79.92</v>
      </c>
      <c r="I18" s="383">
        <v>104.11</v>
      </c>
      <c r="J18" s="383">
        <v>69.41</v>
      </c>
      <c r="K18" s="383">
        <v>75.239999999999995</v>
      </c>
    </row>
    <row r="19" spans="1:14" s="221" customFormat="1" ht="13.8" x14ac:dyDescent="0.25">
      <c r="A19" s="375" t="s">
        <v>759</v>
      </c>
      <c r="B19" s="383">
        <v>33.11</v>
      </c>
      <c r="C19" s="383">
        <v>22.17</v>
      </c>
      <c r="D19" s="383">
        <v>28.84</v>
      </c>
      <c r="E19" s="383">
        <v>53.28</v>
      </c>
      <c r="F19" s="383">
        <v>62.26</v>
      </c>
      <c r="G19" s="383">
        <v>58.89</v>
      </c>
      <c r="H19" s="383">
        <v>85.8</v>
      </c>
      <c r="I19" s="383">
        <v>76.61</v>
      </c>
      <c r="J19" s="383">
        <v>75.72</v>
      </c>
      <c r="K19" s="383">
        <v>81.89</v>
      </c>
    </row>
    <row r="20" spans="1:14" s="221" customFormat="1" ht="13.8" x14ac:dyDescent="0.25">
      <c r="A20" s="375" t="s">
        <v>760</v>
      </c>
      <c r="B20" s="383">
        <v>34.42</v>
      </c>
      <c r="C20" s="383">
        <v>19.64</v>
      </c>
      <c r="D20" s="383">
        <v>26.35</v>
      </c>
      <c r="E20" s="383">
        <v>48.47</v>
      </c>
      <c r="F20" s="383">
        <v>58.32</v>
      </c>
      <c r="G20" s="383">
        <v>59.08</v>
      </c>
      <c r="H20" s="383">
        <v>94.77</v>
      </c>
      <c r="I20" s="383">
        <v>57.31</v>
      </c>
      <c r="J20" s="383">
        <v>77.989999999999995</v>
      </c>
      <c r="K20" s="383">
        <v>84.25</v>
      </c>
    </row>
    <row r="21" spans="1:14" s="221" customFormat="1" ht="13.8" x14ac:dyDescent="0.25">
      <c r="A21" s="375" t="s">
        <v>761</v>
      </c>
      <c r="B21" s="383">
        <v>28.44</v>
      </c>
      <c r="C21" s="383">
        <v>19.39</v>
      </c>
      <c r="D21" s="383">
        <v>29.46</v>
      </c>
      <c r="E21" s="383">
        <v>43.15</v>
      </c>
      <c r="F21" s="383">
        <v>59.41</v>
      </c>
      <c r="G21" s="383">
        <v>61.96</v>
      </c>
      <c r="H21" s="383">
        <v>91.69</v>
      </c>
      <c r="I21" s="383">
        <v>41.12</v>
      </c>
      <c r="J21" s="383">
        <v>74.47</v>
      </c>
      <c r="K21" s="383">
        <v>89.15</v>
      </c>
    </row>
    <row r="22" spans="1:14" s="221" customFormat="1" ht="12.75" customHeight="1" x14ac:dyDescent="0.25">
      <c r="B22" s="383"/>
      <c r="C22" s="383"/>
      <c r="D22" s="383"/>
      <c r="E22" s="383"/>
      <c r="F22" s="90"/>
      <c r="G22" s="90"/>
      <c r="H22" s="90"/>
      <c r="I22" s="90"/>
      <c r="J22" s="90"/>
      <c r="K22" s="90"/>
    </row>
    <row r="23" spans="1:14" s="221" customFormat="1" ht="13.8" x14ac:dyDescent="0.25">
      <c r="A23" s="247" t="s">
        <v>1346</v>
      </c>
      <c r="B23" s="503">
        <v>30.38</v>
      </c>
      <c r="C23" s="503">
        <v>25.98</v>
      </c>
      <c r="D23" s="503">
        <v>26.18</v>
      </c>
      <c r="E23" s="503">
        <v>41.51</v>
      </c>
      <c r="F23" s="503">
        <v>56.64</v>
      </c>
      <c r="G23" s="503">
        <v>66.05</v>
      </c>
      <c r="H23" s="503">
        <v>72.34</v>
      </c>
      <c r="I23" s="503">
        <v>99.67</v>
      </c>
      <c r="J23" s="503">
        <v>61.95</v>
      </c>
      <c r="K23" s="503">
        <v>79.48</v>
      </c>
    </row>
    <row r="24" spans="1:14" s="243" customFormat="1" ht="12.75" customHeight="1" x14ac:dyDescent="0.2">
      <c r="A24" s="243" t="s">
        <v>1381</v>
      </c>
      <c r="B24" s="391">
        <v>57.083764219234737</v>
      </c>
      <c r="C24" s="391">
        <v>-14.48321263989466</v>
      </c>
      <c r="D24" s="391">
        <v>0.76982294072363011</v>
      </c>
      <c r="E24" s="391">
        <v>58.556149732620312</v>
      </c>
      <c r="F24" s="391">
        <v>36.44904842206698</v>
      </c>
      <c r="G24" s="391">
        <v>16.613700564971758</v>
      </c>
      <c r="H24" s="391">
        <v>9.5230885692657132</v>
      </c>
      <c r="I24" s="391">
        <v>37.779928117224216</v>
      </c>
      <c r="J24" s="391">
        <v>-37.844888130831741</v>
      </c>
      <c r="K24" s="391">
        <v>28.297013720742537</v>
      </c>
    </row>
    <row r="25" spans="1:14" s="221" customFormat="1" ht="12.75" customHeight="1" x14ac:dyDescent="0.25">
      <c r="B25" s="383"/>
      <c r="E25" s="384"/>
      <c r="F25" s="384"/>
      <c r="G25" s="384"/>
      <c r="H25" s="384"/>
      <c r="I25" s="384"/>
      <c r="J25" s="384"/>
      <c r="K25" s="384"/>
      <c r="L25" s="384"/>
      <c r="M25" s="384"/>
      <c r="N25" s="384"/>
    </row>
    <row r="26" spans="1:14" s="221" customFormat="1" ht="12.75" customHeight="1" x14ac:dyDescent="0.25">
      <c r="B26" s="90"/>
      <c r="C26" s="90"/>
      <c r="D26" s="90"/>
      <c r="E26" s="90"/>
      <c r="F26" s="90"/>
      <c r="G26" s="90"/>
      <c r="H26" s="90"/>
    </row>
    <row r="27" spans="1:14" s="221" customFormat="1" ht="16.2" thickBot="1" x14ac:dyDescent="0.35">
      <c r="A27" s="71" t="s">
        <v>1345</v>
      </c>
      <c r="B27" s="606">
        <v>2011</v>
      </c>
      <c r="C27" s="22">
        <v>2012</v>
      </c>
      <c r="D27" s="628">
        <v>2013</v>
      </c>
      <c r="E27" s="690">
        <v>2014</v>
      </c>
      <c r="F27" s="761">
        <v>2015</v>
      </c>
      <c r="G27" s="822">
        <v>2016</v>
      </c>
      <c r="H27" s="938">
        <v>2017</v>
      </c>
      <c r="I27" s="996">
        <v>2018</v>
      </c>
      <c r="J27" s="1095">
        <v>2019</v>
      </c>
      <c r="K27" s="1216">
        <v>2020</v>
      </c>
    </row>
    <row r="28" spans="1:14" s="221" customFormat="1" ht="4.5" customHeight="1" x14ac:dyDescent="0.25">
      <c r="B28"/>
      <c r="C28"/>
      <c r="D28"/>
      <c r="E28"/>
      <c r="F28"/>
      <c r="G28"/>
      <c r="H28"/>
      <c r="I28"/>
      <c r="J28"/>
      <c r="K28"/>
    </row>
    <row r="29" spans="1:14" s="221" customFormat="1" ht="13.8" x14ac:dyDescent="0.25">
      <c r="A29" s="375" t="s">
        <v>963</v>
      </c>
      <c r="B29" s="383">
        <v>89.17</v>
      </c>
      <c r="C29" s="383">
        <v>100.27</v>
      </c>
      <c r="D29" s="383">
        <v>94.76</v>
      </c>
      <c r="E29" s="383">
        <v>94.62</v>
      </c>
      <c r="F29" s="383">
        <v>47.22</v>
      </c>
      <c r="G29" s="383">
        <v>31.68</v>
      </c>
      <c r="H29" s="383">
        <v>52.5</v>
      </c>
      <c r="I29" s="383">
        <v>63.7</v>
      </c>
      <c r="J29" s="383">
        <v>51.38</v>
      </c>
      <c r="K29" s="383">
        <v>57.52</v>
      </c>
    </row>
    <row r="30" spans="1:14" s="221" customFormat="1" ht="13.8" x14ac:dyDescent="0.25">
      <c r="A30" s="375" t="s">
        <v>964</v>
      </c>
      <c r="B30" s="383">
        <v>88.58</v>
      </c>
      <c r="C30" s="383">
        <v>102.2</v>
      </c>
      <c r="D30" s="383">
        <v>95.31</v>
      </c>
      <c r="E30" s="383">
        <v>100.82</v>
      </c>
      <c r="F30" s="383">
        <v>50.58</v>
      </c>
      <c r="G30" s="383">
        <v>30.32</v>
      </c>
      <c r="H30" s="383">
        <v>53.47</v>
      </c>
      <c r="I30" s="383">
        <v>62.23</v>
      </c>
      <c r="J30" s="383">
        <v>54.95</v>
      </c>
      <c r="K30" s="383">
        <v>50.54</v>
      </c>
    </row>
    <row r="31" spans="1:14" s="221" customFormat="1" ht="13.8" x14ac:dyDescent="0.25">
      <c r="A31" s="375" t="s">
        <v>965</v>
      </c>
      <c r="B31" s="383">
        <v>102.86</v>
      </c>
      <c r="C31" s="383">
        <v>106.16</v>
      </c>
      <c r="D31" s="383">
        <v>92.94</v>
      </c>
      <c r="E31" s="383">
        <v>100.8</v>
      </c>
      <c r="F31" s="383">
        <v>47.82</v>
      </c>
      <c r="G31" s="383">
        <v>37.549999999999997</v>
      </c>
      <c r="H31" s="383">
        <v>49.33</v>
      </c>
      <c r="I31" s="383">
        <v>62.73</v>
      </c>
      <c r="J31" s="383">
        <v>58.15</v>
      </c>
      <c r="K31" s="383">
        <v>29.21</v>
      </c>
    </row>
    <row r="32" spans="1:14" s="221" customFormat="1" ht="13.8" x14ac:dyDescent="0.25">
      <c r="A32" s="375" t="s">
        <v>966</v>
      </c>
      <c r="B32" s="383">
        <v>109.53</v>
      </c>
      <c r="C32" s="383">
        <v>103.32</v>
      </c>
      <c r="D32" s="383">
        <v>92.02</v>
      </c>
      <c r="E32" s="383">
        <v>102.07</v>
      </c>
      <c r="F32" s="383">
        <v>54.45</v>
      </c>
      <c r="G32" s="383">
        <v>40.75</v>
      </c>
      <c r="H32" s="383">
        <v>51.06</v>
      </c>
      <c r="I32" s="383">
        <v>66.25</v>
      </c>
      <c r="J32" s="383">
        <v>63.86</v>
      </c>
      <c r="K32" s="383">
        <v>16.55</v>
      </c>
    </row>
    <row r="33" spans="1:14" s="221" customFormat="1" ht="13.8" x14ac:dyDescent="0.25">
      <c r="A33" s="375" t="s">
        <v>967</v>
      </c>
      <c r="B33" s="383">
        <v>100.9</v>
      </c>
      <c r="C33" s="383">
        <v>94.66</v>
      </c>
      <c r="D33" s="383">
        <v>94.51</v>
      </c>
      <c r="E33" s="383">
        <v>102.18</v>
      </c>
      <c r="F33" s="383">
        <v>59.27</v>
      </c>
      <c r="G33" s="383">
        <v>46.71</v>
      </c>
      <c r="H33" s="383">
        <v>48.48</v>
      </c>
      <c r="I33" s="383">
        <v>69.98</v>
      </c>
      <c r="J33" s="383">
        <v>60.83</v>
      </c>
      <c r="K33" s="383">
        <v>28.56</v>
      </c>
    </row>
    <row r="34" spans="1:14" s="221" customFormat="1" ht="13.8" x14ac:dyDescent="0.25">
      <c r="A34" s="375" t="s">
        <v>968</v>
      </c>
      <c r="B34" s="383">
        <v>96.26</v>
      </c>
      <c r="C34" s="383">
        <v>82.3</v>
      </c>
      <c r="D34" s="383">
        <v>95.77</v>
      </c>
      <c r="E34" s="383">
        <v>105.79</v>
      </c>
      <c r="F34" s="383">
        <v>59.82</v>
      </c>
      <c r="G34" s="383">
        <v>48.76</v>
      </c>
      <c r="H34" s="383">
        <v>45.18</v>
      </c>
      <c r="I34" s="383">
        <v>67.87</v>
      </c>
      <c r="J34" s="383">
        <v>54.66</v>
      </c>
      <c r="K34" s="383">
        <v>38.31</v>
      </c>
    </row>
    <row r="35" spans="1:14" s="221" customFormat="1" ht="13.8" x14ac:dyDescent="0.25">
      <c r="A35" s="375" t="s">
        <v>458</v>
      </c>
      <c r="B35" s="383">
        <v>97.3</v>
      </c>
      <c r="C35" s="383">
        <v>87.9</v>
      </c>
      <c r="D35" s="383">
        <v>104.67</v>
      </c>
      <c r="E35" s="383">
        <v>103.59</v>
      </c>
      <c r="F35" s="383">
        <v>50.9</v>
      </c>
      <c r="G35" s="383">
        <v>44.65</v>
      </c>
      <c r="H35" s="383">
        <v>46.63</v>
      </c>
      <c r="I35" s="383">
        <v>70.98</v>
      </c>
      <c r="J35" s="383">
        <v>57.35</v>
      </c>
      <c r="K35" s="383">
        <v>40.71</v>
      </c>
    </row>
    <row r="36" spans="1:14" s="221" customFormat="1" ht="13.8" x14ac:dyDescent="0.25">
      <c r="A36" s="375" t="s">
        <v>757</v>
      </c>
      <c r="B36" s="383">
        <v>86.33</v>
      </c>
      <c r="C36" s="383">
        <v>94.13</v>
      </c>
      <c r="D36" s="383">
        <v>106.57</v>
      </c>
      <c r="E36" s="383">
        <v>96.54</v>
      </c>
      <c r="F36" s="383">
        <v>42.87</v>
      </c>
      <c r="G36" s="383">
        <v>44.72</v>
      </c>
      <c r="H36" s="383">
        <v>48.04</v>
      </c>
      <c r="I36" s="383">
        <v>68.06</v>
      </c>
      <c r="J36" s="383">
        <v>54.81</v>
      </c>
      <c r="K36" s="383">
        <v>42.34</v>
      </c>
    </row>
    <row r="37" spans="1:14" s="221" customFormat="1" ht="13.8" x14ac:dyDescent="0.25">
      <c r="A37" s="375" t="s">
        <v>758</v>
      </c>
      <c r="B37" s="383">
        <v>85.52</v>
      </c>
      <c r="C37" s="383">
        <v>94.51</v>
      </c>
      <c r="D37" s="383">
        <v>106.29</v>
      </c>
      <c r="E37" s="383">
        <v>93.21</v>
      </c>
      <c r="F37" s="383">
        <v>45.48</v>
      </c>
      <c r="G37" s="383">
        <v>45.18</v>
      </c>
      <c r="H37" s="383">
        <v>49.82</v>
      </c>
      <c r="I37" s="383">
        <v>70.23</v>
      </c>
      <c r="J37" s="383">
        <v>56.95</v>
      </c>
      <c r="K37" s="383">
        <v>39.630000000000003</v>
      </c>
    </row>
    <row r="38" spans="1:14" s="221" customFormat="1" ht="13.8" x14ac:dyDescent="0.25">
      <c r="A38" s="375" t="s">
        <v>759</v>
      </c>
      <c r="B38" s="383">
        <v>86.32</v>
      </c>
      <c r="C38" s="383">
        <v>89.49</v>
      </c>
      <c r="D38" s="383">
        <v>100.54</v>
      </c>
      <c r="E38" s="383">
        <v>84.4</v>
      </c>
      <c r="F38" s="383">
        <v>46.22</v>
      </c>
      <c r="G38" s="383">
        <v>49.78</v>
      </c>
      <c r="H38" s="383">
        <v>51.58</v>
      </c>
      <c r="I38" s="383">
        <v>70.75</v>
      </c>
      <c r="J38" s="383">
        <v>53.96</v>
      </c>
      <c r="K38" s="383">
        <v>39.4</v>
      </c>
    </row>
    <row r="39" spans="1:14" s="221" customFormat="1" ht="13.8" x14ac:dyDescent="0.25">
      <c r="A39" s="375" t="s">
        <v>760</v>
      </c>
      <c r="B39" s="383">
        <v>97.16</v>
      </c>
      <c r="C39" s="383">
        <v>86.53</v>
      </c>
      <c r="D39" s="383">
        <v>93.86</v>
      </c>
      <c r="E39" s="383">
        <v>75.790000000000006</v>
      </c>
      <c r="F39" s="383">
        <v>42.44</v>
      </c>
      <c r="G39" s="383">
        <v>45.66</v>
      </c>
      <c r="H39" s="383">
        <v>56.64</v>
      </c>
      <c r="I39" s="383">
        <v>56.96</v>
      </c>
      <c r="J39" s="383">
        <v>57.03</v>
      </c>
      <c r="K39" s="383">
        <v>40.94</v>
      </c>
    </row>
    <row r="40" spans="1:14" s="221" customFormat="1" ht="13.8" x14ac:dyDescent="0.25">
      <c r="A40" s="375" t="s">
        <v>761</v>
      </c>
      <c r="B40" s="383">
        <v>98.56</v>
      </c>
      <c r="C40" s="383">
        <v>87.86</v>
      </c>
      <c r="D40" s="383">
        <v>97.63</v>
      </c>
      <c r="E40" s="383">
        <v>59.29</v>
      </c>
      <c r="F40" s="383">
        <v>37.19</v>
      </c>
      <c r="G40" s="383">
        <v>51.97</v>
      </c>
      <c r="H40" s="383">
        <v>57.88</v>
      </c>
      <c r="I40" s="383">
        <v>49.52</v>
      </c>
      <c r="J40" s="383">
        <v>59.88</v>
      </c>
      <c r="K40" s="383">
        <v>47.02</v>
      </c>
    </row>
    <row r="41" spans="1:14" s="221" customFormat="1" ht="12.75" customHeight="1" x14ac:dyDescent="0.25">
      <c r="B41" s="90"/>
      <c r="C41" s="90"/>
      <c r="D41" s="90"/>
      <c r="E41" s="90"/>
      <c r="F41" s="90"/>
      <c r="G41" s="90"/>
      <c r="H41" s="90"/>
      <c r="I41" s="90"/>
      <c r="J41" s="90"/>
      <c r="K41" s="90"/>
    </row>
    <row r="42" spans="1:14" s="221" customFormat="1" ht="13.8" x14ac:dyDescent="0.25">
      <c r="A42" s="247" t="s">
        <v>1346</v>
      </c>
      <c r="B42" s="503">
        <v>94.88</v>
      </c>
      <c r="C42" s="503">
        <v>94.05</v>
      </c>
      <c r="D42" s="503">
        <v>97.98</v>
      </c>
      <c r="E42" s="503">
        <v>93.17</v>
      </c>
      <c r="F42" s="503">
        <v>48.66</v>
      </c>
      <c r="G42" s="503">
        <v>43.144166666666671</v>
      </c>
      <c r="H42" s="503">
        <v>50.884166666666665</v>
      </c>
      <c r="I42" s="503">
        <v>64.938333333333333</v>
      </c>
      <c r="J42" s="503">
        <v>56.984166666666674</v>
      </c>
      <c r="K42" s="503">
        <f>AVERAGE(K29:K40)</f>
        <v>39.227499999999999</v>
      </c>
    </row>
    <row r="43" spans="1:14" s="243" customFormat="1" ht="12.75" customHeight="1" x14ac:dyDescent="0.2">
      <c r="A43" s="243" t="s">
        <v>1381</v>
      </c>
      <c r="B43" s="391">
        <v>19.375943633618498</v>
      </c>
      <c r="C43" s="391">
        <v>-0.87478920741990152</v>
      </c>
      <c r="D43" s="391">
        <v>4.1786283891547038</v>
      </c>
      <c r="E43" s="391">
        <v>-4.9091651357419881</v>
      </c>
      <c r="F43" s="391">
        <v>-47.772888268756041</v>
      </c>
      <c r="G43" s="391">
        <v>-11.335456911905728</v>
      </c>
      <c r="H43" s="391">
        <v>17.93985281903694</v>
      </c>
      <c r="I43" s="391">
        <v>27.619921062544005</v>
      </c>
      <c r="J43" s="391">
        <v>-12.24880014372609</v>
      </c>
      <c r="K43" s="391">
        <f>(K42/J42-1)*100</f>
        <v>-31.160702534329722</v>
      </c>
      <c r="N43" s="767"/>
    </row>
    <row r="44" spans="1:14" s="221" customFormat="1" ht="12.75" customHeight="1" x14ac:dyDescent="0.25">
      <c r="B44" s="90"/>
      <c r="C44" s="90"/>
      <c r="D44" s="90"/>
      <c r="E44" s="90"/>
      <c r="F44" s="90"/>
      <c r="G44" s="90"/>
      <c r="H44" s="90"/>
    </row>
    <row r="45" spans="1:14" s="221" customFormat="1" ht="13.8" x14ac:dyDescent="0.25">
      <c r="A45" s="1538" t="s">
        <v>2557</v>
      </c>
      <c r="B45" s="1538"/>
      <c r="C45" s="1538"/>
      <c r="D45" s="1538"/>
      <c r="E45" s="1538"/>
      <c r="F45" s="1538"/>
      <c r="G45" s="1538"/>
      <c r="H45" s="1538"/>
    </row>
    <row r="46" spans="1:14" s="221" customFormat="1" ht="13.8" x14ac:dyDescent="0.25">
      <c r="B46" s="90"/>
      <c r="C46" s="90"/>
      <c r="D46" s="90"/>
      <c r="E46" s="90"/>
      <c r="F46" s="90"/>
      <c r="G46" s="90"/>
      <c r="H46" s="90"/>
    </row>
    <row r="47" spans="1:14" s="221" customFormat="1" ht="13.8" x14ac:dyDescent="0.25">
      <c r="B47" s="90"/>
      <c r="C47" s="90"/>
      <c r="D47" s="90"/>
      <c r="E47" s="90"/>
      <c r="F47" s="90"/>
      <c r="G47" s="90"/>
      <c r="H47" s="90"/>
    </row>
    <row r="48" spans="1:14" s="221" customFormat="1" ht="13.8" x14ac:dyDescent="0.25">
      <c r="B48" s="90"/>
      <c r="C48" s="90"/>
      <c r="D48" s="90"/>
      <c r="E48" s="90"/>
      <c r="F48" s="90"/>
      <c r="G48" s="90"/>
      <c r="H48" s="90"/>
    </row>
    <row r="49" spans="1:8" s="221" customFormat="1" ht="13.8" x14ac:dyDescent="0.25">
      <c r="B49" s="90"/>
      <c r="C49" s="90"/>
      <c r="D49" s="90"/>
      <c r="E49" s="90"/>
      <c r="F49" s="90"/>
      <c r="G49" s="90"/>
      <c r="H49" s="90"/>
    </row>
    <row r="50" spans="1:8" s="221" customFormat="1" ht="13.8" x14ac:dyDescent="0.25">
      <c r="B50" s="90"/>
      <c r="C50" s="90"/>
      <c r="D50" s="90"/>
      <c r="E50" s="90"/>
      <c r="F50" s="90"/>
      <c r="G50" s="90"/>
      <c r="H50" s="90"/>
    </row>
    <row r="51" spans="1:8" s="221" customFormat="1" ht="13.8" x14ac:dyDescent="0.25">
      <c r="B51" s="90"/>
      <c r="C51" s="90"/>
      <c r="D51" s="90"/>
      <c r="E51" s="90"/>
      <c r="F51" s="90"/>
      <c r="G51" s="90"/>
      <c r="H51" s="90"/>
    </row>
    <row r="52" spans="1:8" s="221" customFormat="1" ht="13.8" x14ac:dyDescent="0.25">
      <c r="B52" s="90"/>
      <c r="C52" s="90"/>
      <c r="D52" s="90"/>
      <c r="E52" s="90"/>
      <c r="F52" s="90"/>
      <c r="G52" s="90"/>
      <c r="H52" s="90"/>
    </row>
    <row r="53" spans="1:8" s="221" customFormat="1" ht="13.8" x14ac:dyDescent="0.25">
      <c r="B53" s="90"/>
      <c r="C53" s="90"/>
      <c r="D53" s="90"/>
      <c r="E53" s="90"/>
      <c r="F53" s="90"/>
      <c r="G53" s="90"/>
      <c r="H53" s="90"/>
    </row>
    <row r="54" spans="1:8" s="221" customFormat="1" ht="13.8" x14ac:dyDescent="0.25">
      <c r="B54" s="90"/>
      <c r="C54" s="90"/>
      <c r="D54" s="90"/>
      <c r="E54" s="90"/>
      <c r="F54" s="90"/>
      <c r="G54" s="90"/>
      <c r="H54" s="90"/>
    </row>
    <row r="55" spans="1:8" s="221" customFormat="1" ht="13.8" x14ac:dyDescent="0.25">
      <c r="B55" s="90"/>
      <c r="C55" s="90"/>
      <c r="D55" s="90"/>
      <c r="E55" s="90"/>
      <c r="F55" s="90"/>
      <c r="G55" s="90"/>
      <c r="H55" s="90"/>
    </row>
    <row r="56" spans="1:8" s="221" customFormat="1" ht="13.8" x14ac:dyDescent="0.25">
      <c r="B56" s="90"/>
      <c r="C56" s="90"/>
      <c r="D56" s="90"/>
      <c r="E56" s="90"/>
      <c r="F56" s="90"/>
      <c r="G56" s="90"/>
      <c r="H56" s="90"/>
    </row>
    <row r="57" spans="1:8" s="10" customFormat="1" ht="14.25" customHeight="1" x14ac:dyDescent="0.25">
      <c r="B57" s="67"/>
      <c r="C57" s="67"/>
      <c r="D57" s="65"/>
      <c r="E57" s="67"/>
      <c r="F57" s="67"/>
      <c r="G57" s="67"/>
      <c r="H57" s="67"/>
    </row>
    <row r="58" spans="1:8" s="10" customFormat="1" ht="14.25" customHeight="1" x14ac:dyDescent="0.25">
      <c r="B58" s="67"/>
      <c r="C58" s="67"/>
      <c r="D58" s="67"/>
      <c r="E58" s="67"/>
      <c r="F58" s="65"/>
      <c r="G58" s="67"/>
      <c r="H58" s="67"/>
    </row>
    <row r="59" spans="1:8" s="10" customFormat="1" ht="14.25" customHeight="1" x14ac:dyDescent="0.25">
      <c r="B59" s="67"/>
      <c r="C59" s="67"/>
      <c r="D59" s="67"/>
      <c r="E59" s="67"/>
      <c r="F59" s="65"/>
      <c r="G59" s="67"/>
      <c r="H59" s="67"/>
    </row>
    <row r="60" spans="1:8" ht="12.75" customHeight="1" x14ac:dyDescent="0.25">
      <c r="A60" s="10"/>
      <c r="B60" s="26"/>
    </row>
    <row r="61" spans="1:8" ht="13.8" x14ac:dyDescent="0.25">
      <c r="A61" s="162"/>
    </row>
  </sheetData>
  <customSheetViews>
    <customSheetView guid="{9014CDA8-C3FC-41E6-A045-DAEFC55B82B1}" showPageBreaks="1" fitToPage="1" printArea="1" topLeftCell="A28">
      <selection activeCell="A5" sqref="A5:K5"/>
      <pageMargins left="0.75" right="0.75" top="1" bottom="1" header="0.5" footer="0.5"/>
      <printOptions horizontalCentered="1"/>
      <pageSetup scale="97" firstPageNumber="33" orientation="portrait" verticalDpi="300" r:id="rId1"/>
      <headerFooter alignWithMargins="0">
        <oddFooter>&amp;C&amp;P</oddFooter>
      </headerFooter>
    </customSheetView>
    <customSheetView guid="{F67F5823-51D5-4D47-B100-5B47C1E6BCB9}" showPageBreaks="1" fitToPage="1" printArea="1">
      <selection activeCell="A5" sqref="A5:K5"/>
      <pageMargins left="0.75" right="0.75" top="1" bottom="1" header="0.5" footer="0.5"/>
      <printOptions horizontalCentered="1"/>
      <pageSetup scale="96" firstPageNumber="33" orientation="portrait" verticalDpi="300" r:id="rId2"/>
      <headerFooter alignWithMargins="0">
        <oddFooter>&amp;C&amp;P</oddFooter>
      </headerFooter>
    </customSheetView>
  </customSheetViews>
  <mergeCells count="5">
    <mergeCell ref="A1:K1"/>
    <mergeCell ref="A3:K3"/>
    <mergeCell ref="A4:K4"/>
    <mergeCell ref="A5:K5"/>
    <mergeCell ref="A45:H45"/>
  </mergeCells>
  <phoneticPr fontId="0" type="noConversion"/>
  <hyperlinks>
    <hyperlink ref="A45" r:id="rId3" display="Source: U.S. Energy Information Administration, April 2015; www.eia.gov" xr:uid="{00000000-0004-0000-4400-000000000000}"/>
  </hyperlinks>
  <printOptions horizontalCentered="1"/>
  <pageMargins left="0.74803149606299202" right="0.74803149606299202" top="0.98425196850393704" bottom="0.98425196850393704" header="0.511811023622047" footer="0.511811023622047"/>
  <pageSetup scale="88" firstPageNumber="27" orientation="portrait" useFirstPageNumber="1" r:id="rId4"/>
  <headerFooter alignWithMargins="0"/>
  <legacyDrawingHF r:id="rId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22">
    <tabColor indexed="13"/>
    <pageSetUpPr fitToPage="1"/>
  </sheetPr>
  <dimension ref="A1:AG90"/>
  <sheetViews>
    <sheetView zoomScaleNormal="100" zoomScaleSheetLayoutView="100" workbookViewId="0">
      <selection sqref="A1:L1"/>
    </sheetView>
  </sheetViews>
  <sheetFormatPr defaultRowHeight="13.2" x14ac:dyDescent="0.25"/>
  <cols>
    <col min="1" max="1" width="21.88671875" customWidth="1"/>
    <col min="2" max="11" width="7.6640625" customWidth="1"/>
    <col min="12" max="12" width="7.44140625" customWidth="1"/>
    <col min="13" max="14" width="6.44140625" customWidth="1"/>
    <col min="15" max="17" width="11.33203125" bestFit="1" customWidth="1"/>
    <col min="18" max="19" width="11.33203125" customWidth="1"/>
  </cols>
  <sheetData>
    <row r="1" spans="1:19" ht="17.399999999999999" x14ac:dyDescent="0.3">
      <c r="A1" s="1451" t="s">
        <v>1135</v>
      </c>
      <c r="B1" s="1451"/>
      <c r="C1" s="1451"/>
      <c r="D1" s="1451"/>
      <c r="E1" s="1451"/>
      <c r="F1" s="1451"/>
      <c r="G1" s="1451"/>
      <c r="H1" s="1451"/>
      <c r="I1" s="1451"/>
      <c r="J1" s="1451"/>
      <c r="K1" s="1451"/>
      <c r="L1" s="1451"/>
      <c r="M1" s="15"/>
      <c r="N1" s="15"/>
      <c r="O1" s="29"/>
      <c r="P1" s="29"/>
      <c r="Q1" s="29"/>
      <c r="R1" s="29"/>
      <c r="S1" s="29"/>
    </row>
    <row r="2" spans="1:19" ht="17.399999999999999" x14ac:dyDescent="0.3">
      <c r="A2" s="48"/>
      <c r="B2" s="48"/>
      <c r="C2" s="48"/>
      <c r="D2" s="48"/>
      <c r="E2" s="48"/>
      <c r="F2" s="48"/>
      <c r="G2" s="48"/>
      <c r="H2" s="48"/>
      <c r="I2" s="48"/>
    </row>
    <row r="3" spans="1:19" ht="17.399999999999999" x14ac:dyDescent="0.3">
      <c r="A3" s="1452" t="s">
        <v>442</v>
      </c>
      <c r="B3" s="1452"/>
      <c r="C3" s="1452"/>
      <c r="D3" s="1452"/>
      <c r="E3" s="1452"/>
      <c r="F3" s="1452"/>
      <c r="G3" s="1452"/>
      <c r="H3" s="1452"/>
      <c r="I3" s="1452"/>
      <c r="J3" s="1452"/>
      <c r="K3" s="1452"/>
      <c r="L3" s="1452"/>
      <c r="M3" s="15"/>
      <c r="N3" s="15"/>
      <c r="O3" s="29"/>
      <c r="P3" s="29"/>
      <c r="Q3" s="29"/>
      <c r="R3" s="29"/>
      <c r="S3" s="29"/>
    </row>
    <row r="4" spans="1:19" ht="17.399999999999999" x14ac:dyDescent="0.3">
      <c r="A4" s="1452" t="s">
        <v>2559</v>
      </c>
      <c r="B4" s="1452"/>
      <c r="C4" s="1452"/>
      <c r="D4" s="1452"/>
      <c r="E4" s="1452"/>
      <c r="F4" s="1452"/>
      <c r="G4" s="1452"/>
      <c r="H4" s="1452"/>
      <c r="I4" s="1452"/>
      <c r="J4" s="1452"/>
      <c r="K4" s="1452"/>
      <c r="L4" s="1452"/>
      <c r="M4" s="15"/>
      <c r="N4" s="15"/>
      <c r="O4" s="29"/>
      <c r="P4" s="29"/>
      <c r="Q4" s="29"/>
      <c r="R4" s="29"/>
      <c r="S4" s="29"/>
    </row>
    <row r="5" spans="1:19" ht="12" customHeight="1" x14ac:dyDescent="0.25"/>
    <row r="6" spans="1:19" ht="12.75" customHeight="1" x14ac:dyDescent="0.25">
      <c r="L6" s="35"/>
      <c r="M6" s="35"/>
      <c r="N6" s="35"/>
    </row>
    <row r="7" spans="1:19" s="37" customFormat="1" ht="15.6" x14ac:dyDescent="0.3">
      <c r="A7" s="58" t="s">
        <v>208</v>
      </c>
      <c r="B7" s="818">
        <v>2010</v>
      </c>
      <c r="C7" s="818">
        <v>2011</v>
      </c>
      <c r="D7" s="818">
        <v>2012</v>
      </c>
      <c r="E7" s="818">
        <v>2013</v>
      </c>
      <c r="F7" s="818">
        <v>2014</v>
      </c>
      <c r="G7" s="818">
        <v>2015</v>
      </c>
      <c r="H7" s="760">
        <v>2016</v>
      </c>
      <c r="I7" s="951">
        <v>2017</v>
      </c>
      <c r="J7" s="994">
        <v>2018</v>
      </c>
      <c r="K7" s="1102">
        <v>2019</v>
      </c>
      <c r="L7" s="1215">
        <v>2020</v>
      </c>
      <c r="M7" s="23"/>
      <c r="N7" s="23"/>
    </row>
    <row r="8" spans="1:19" s="26" customFormat="1" ht="4.5" customHeight="1" thickBot="1" x14ac:dyDescent="0.3">
      <c r="A8" s="114"/>
      <c r="B8" s="311"/>
      <c r="C8" s="311"/>
      <c r="D8" s="311"/>
      <c r="E8" s="311"/>
      <c r="F8" s="311"/>
      <c r="G8" s="311"/>
      <c r="H8" s="311"/>
      <c r="I8" s="311"/>
      <c r="J8" s="311"/>
      <c r="K8" s="311"/>
      <c r="L8" s="311"/>
      <c r="M8" s="164"/>
      <c r="N8" s="164"/>
    </row>
    <row r="9" spans="1:19" s="26" customFormat="1" ht="4.5" customHeight="1" x14ac:dyDescent="0.25">
      <c r="A9" s="89"/>
      <c r="B9" s="708"/>
      <c r="C9" s="708"/>
      <c r="D9" s="708"/>
      <c r="E9" s="708"/>
      <c r="F9" s="708"/>
      <c r="G9" s="708"/>
      <c r="H9" s="708"/>
      <c r="I9" s="708"/>
      <c r="J9" s="708"/>
      <c r="K9" s="708"/>
      <c r="L9" s="708"/>
      <c r="M9" s="164"/>
      <c r="N9" s="164"/>
    </row>
    <row r="10" spans="1:19" s="26" customFormat="1" ht="13.8" x14ac:dyDescent="0.25">
      <c r="A10" s="89" t="s">
        <v>209</v>
      </c>
      <c r="B10" s="133">
        <v>110.8</v>
      </c>
      <c r="C10" s="133">
        <v>129.19999999999999</v>
      </c>
      <c r="D10" s="133">
        <v>131.9</v>
      </c>
      <c r="E10" s="133">
        <v>128.9</v>
      </c>
      <c r="F10" s="133">
        <v>130.6</v>
      </c>
      <c r="G10" s="133">
        <v>109.3</v>
      </c>
      <c r="H10" s="133">
        <v>113.7</v>
      </c>
      <c r="I10" s="133">
        <v>124.2</v>
      </c>
      <c r="J10" s="133">
        <v>127.05833333333334</v>
      </c>
      <c r="K10" s="133">
        <v>122.03</v>
      </c>
      <c r="L10" s="133">
        <v>106.7</v>
      </c>
      <c r="M10" s="208"/>
      <c r="N10" s="208"/>
    </row>
    <row r="11" spans="1:19" s="26" customFormat="1" ht="13.8" x14ac:dyDescent="0.25">
      <c r="A11" s="326" t="s">
        <v>210</v>
      </c>
      <c r="B11" s="515">
        <v>101.2</v>
      </c>
      <c r="C11" s="515">
        <v>119.2</v>
      </c>
      <c r="D11" s="515">
        <v>124.3</v>
      </c>
      <c r="E11" s="515">
        <v>129.5</v>
      </c>
      <c r="F11" s="515">
        <v>131.4</v>
      </c>
      <c r="G11" s="515">
        <v>105.7</v>
      </c>
      <c r="H11" s="515">
        <v>98.8</v>
      </c>
      <c r="I11" s="515">
        <v>108.8</v>
      </c>
      <c r="J11" s="515">
        <v>121.19999999999999</v>
      </c>
      <c r="K11" s="515">
        <v>114.82</v>
      </c>
      <c r="L11" s="515">
        <v>96.7</v>
      </c>
      <c r="M11" s="208"/>
      <c r="N11" s="208"/>
    </row>
    <row r="12" spans="1:19" s="26" customFormat="1" ht="13.8" x14ac:dyDescent="0.25">
      <c r="A12" s="89" t="s">
        <v>211</v>
      </c>
      <c r="B12" s="133">
        <v>105.8</v>
      </c>
      <c r="C12" s="133">
        <v>125.6</v>
      </c>
      <c r="D12" s="133">
        <v>131.30000000000001</v>
      </c>
      <c r="E12" s="133">
        <v>131</v>
      </c>
      <c r="F12" s="133">
        <v>131.4</v>
      </c>
      <c r="G12" s="133">
        <v>105.7</v>
      </c>
      <c r="H12" s="133">
        <v>98.8</v>
      </c>
      <c r="I12" s="133">
        <v>108.4</v>
      </c>
      <c r="J12" s="133">
        <v>118.96666666666665</v>
      </c>
      <c r="K12" s="133">
        <v>114.05</v>
      </c>
      <c r="L12" s="133">
        <v>92.3</v>
      </c>
      <c r="M12" s="208"/>
      <c r="N12" s="208"/>
    </row>
    <row r="13" spans="1:19" s="26" customFormat="1" ht="13.8" x14ac:dyDescent="0.25">
      <c r="A13" s="89" t="s">
        <v>212</v>
      </c>
      <c r="B13" s="133">
        <v>99.9</v>
      </c>
      <c r="C13" s="133">
        <v>121.6</v>
      </c>
      <c r="D13" s="133">
        <v>127.5</v>
      </c>
      <c r="E13" s="133">
        <v>126.7</v>
      </c>
      <c r="F13" s="133">
        <v>127.7</v>
      </c>
      <c r="G13" s="133">
        <v>103.9</v>
      </c>
      <c r="H13" s="133">
        <v>98.4</v>
      </c>
      <c r="I13" s="133">
        <v>108.8</v>
      </c>
      <c r="J13" s="133">
        <v>120.39166666666667</v>
      </c>
      <c r="K13" s="133">
        <v>118.13</v>
      </c>
      <c r="L13" s="133">
        <v>96.5</v>
      </c>
      <c r="M13" s="208"/>
      <c r="N13" s="208"/>
    </row>
    <row r="14" spans="1:19" s="26" customFormat="1" ht="13.8" x14ac:dyDescent="0.25">
      <c r="A14" s="89" t="s">
        <v>213</v>
      </c>
      <c r="B14" s="133">
        <v>106.5</v>
      </c>
      <c r="C14" s="133">
        <v>128</v>
      </c>
      <c r="D14" s="133">
        <v>134.5</v>
      </c>
      <c r="E14" s="133">
        <v>135.19999999999999</v>
      </c>
      <c r="F14" s="133">
        <v>133</v>
      </c>
      <c r="G14" s="133">
        <v>110.1</v>
      </c>
      <c r="H14" s="133">
        <v>101.5</v>
      </c>
      <c r="I14" s="133">
        <v>111.9</v>
      </c>
      <c r="J14" s="133">
        <v>125.54166666666667</v>
      </c>
      <c r="K14" s="133">
        <v>119.4</v>
      </c>
      <c r="L14" s="133">
        <v>103.6</v>
      </c>
      <c r="M14" s="208"/>
      <c r="N14" s="208"/>
    </row>
    <row r="15" spans="1:19" s="26" customFormat="1" ht="13.8" x14ac:dyDescent="0.25">
      <c r="A15" s="89" t="s">
        <v>214</v>
      </c>
      <c r="B15" s="133">
        <v>107.8</v>
      </c>
      <c r="C15" s="133">
        <v>130.5</v>
      </c>
      <c r="D15" s="133">
        <v>136.5</v>
      </c>
      <c r="E15" s="133">
        <v>136.9</v>
      </c>
      <c r="F15" s="133">
        <v>136.9</v>
      </c>
      <c r="G15" s="133">
        <v>116.4</v>
      </c>
      <c r="H15" s="133">
        <v>108.3</v>
      </c>
      <c r="I15" s="133">
        <v>118.9</v>
      </c>
      <c r="J15" s="133">
        <v>131.87500000000003</v>
      </c>
      <c r="K15" s="133">
        <v>125.61</v>
      </c>
      <c r="L15" s="133">
        <v>106.3</v>
      </c>
      <c r="M15" s="208"/>
      <c r="N15" s="208"/>
    </row>
    <row r="16" spans="1:19" s="26" customFormat="1" ht="13.8" x14ac:dyDescent="0.25">
      <c r="A16" s="89" t="s">
        <v>215</v>
      </c>
      <c r="B16" s="133">
        <v>100.5</v>
      </c>
      <c r="C16" s="133">
        <v>122.4</v>
      </c>
      <c r="D16" s="133">
        <v>123.8</v>
      </c>
      <c r="E16" s="133">
        <v>125.9</v>
      </c>
      <c r="F16" s="133">
        <v>125.6</v>
      </c>
      <c r="G16" s="133">
        <v>103.8</v>
      </c>
      <c r="H16" s="133">
        <v>98</v>
      </c>
      <c r="I16" s="133">
        <v>111</v>
      </c>
      <c r="J16" s="133">
        <v>122.72500000000001</v>
      </c>
      <c r="K16" s="133">
        <v>114.79</v>
      </c>
      <c r="L16" s="133">
        <v>98.6</v>
      </c>
      <c r="M16" s="208"/>
      <c r="N16" s="208"/>
    </row>
    <row r="17" spans="1:33" s="26" customFormat="1" ht="13.8" x14ac:dyDescent="0.25">
      <c r="A17" s="89" t="s">
        <v>216</v>
      </c>
      <c r="B17" s="133">
        <v>101.9</v>
      </c>
      <c r="C17" s="133">
        <v>124.1</v>
      </c>
      <c r="D17" s="133">
        <v>126.7</v>
      </c>
      <c r="E17" s="133">
        <v>127.8</v>
      </c>
      <c r="F17" s="133">
        <v>128.4</v>
      </c>
      <c r="G17" s="133">
        <v>106.4</v>
      </c>
      <c r="H17" s="133">
        <v>100.7</v>
      </c>
      <c r="I17" s="133">
        <v>113.5</v>
      </c>
      <c r="J17" s="133">
        <v>126.625</v>
      </c>
      <c r="K17" s="133">
        <v>116.95</v>
      </c>
      <c r="L17" s="133">
        <v>99.6</v>
      </c>
      <c r="M17" s="208"/>
      <c r="N17" s="208"/>
    </row>
    <row r="18" spans="1:33" s="26" customFormat="1" ht="13.8" x14ac:dyDescent="0.25">
      <c r="A18" s="89" t="s">
        <v>217</v>
      </c>
      <c r="B18" s="133">
        <v>97.5</v>
      </c>
      <c r="C18" s="133">
        <v>114.6</v>
      </c>
      <c r="D18" s="133">
        <v>118.3</v>
      </c>
      <c r="E18" s="133">
        <v>120.4</v>
      </c>
      <c r="F18" s="133">
        <v>118</v>
      </c>
      <c r="G18" s="133">
        <v>97.3</v>
      </c>
      <c r="H18" s="133">
        <v>92.1</v>
      </c>
      <c r="I18" s="133">
        <v>97.4</v>
      </c>
      <c r="J18" s="133">
        <v>113.06666666666666</v>
      </c>
      <c r="K18" s="133">
        <v>109.03</v>
      </c>
      <c r="L18" s="133">
        <v>93.7</v>
      </c>
      <c r="M18" s="208"/>
      <c r="N18" s="208"/>
    </row>
    <row r="19" spans="1:33" s="26" customFormat="1" ht="13.8" x14ac:dyDescent="0.25">
      <c r="A19" s="89" t="s">
        <v>218</v>
      </c>
      <c r="B19" s="133">
        <v>101.9</v>
      </c>
      <c r="C19" s="133">
        <v>121.7</v>
      </c>
      <c r="D19" s="133">
        <v>122.4</v>
      </c>
      <c r="E19" s="133">
        <v>120</v>
      </c>
      <c r="F19" s="133">
        <v>121.1</v>
      </c>
      <c r="G19" s="133">
        <v>100</v>
      </c>
      <c r="H19" s="133">
        <v>91.3</v>
      </c>
      <c r="I19" s="133">
        <v>98.3</v>
      </c>
      <c r="J19" s="133">
        <v>114.375</v>
      </c>
      <c r="K19" s="133">
        <v>110.57</v>
      </c>
      <c r="L19" s="133">
        <v>96.8</v>
      </c>
      <c r="M19" s="208"/>
      <c r="N19" s="208"/>
    </row>
    <row r="20" spans="1:33" s="26" customFormat="1" ht="13.8" x14ac:dyDescent="0.25">
      <c r="A20" s="89" t="s">
        <v>219</v>
      </c>
      <c r="B20" s="133">
        <v>101.4</v>
      </c>
      <c r="C20" s="133">
        <v>120.6</v>
      </c>
      <c r="D20" s="133">
        <v>122.8</v>
      </c>
      <c r="E20" s="133">
        <v>119.5</v>
      </c>
      <c r="F20" s="133">
        <v>121</v>
      </c>
      <c r="G20" s="133">
        <v>100.6</v>
      </c>
      <c r="H20" s="133">
        <v>91.2</v>
      </c>
      <c r="I20" s="133">
        <v>98.2</v>
      </c>
      <c r="J20" s="133">
        <v>115.98333333333333</v>
      </c>
      <c r="K20" s="133">
        <v>111.74</v>
      </c>
      <c r="L20" s="133">
        <v>96.5</v>
      </c>
      <c r="M20" s="208"/>
      <c r="N20" s="208"/>
    </row>
    <row r="21" spans="1:33" s="26" customFormat="1" ht="13.8" x14ac:dyDescent="0.25">
      <c r="A21" s="89" t="s">
        <v>220</v>
      </c>
      <c r="B21" s="133">
        <v>90.2</v>
      </c>
      <c r="C21" s="133">
        <v>107.8</v>
      </c>
      <c r="D21" s="133">
        <v>109.6</v>
      </c>
      <c r="E21" s="133">
        <v>109</v>
      </c>
      <c r="F21" s="133">
        <v>110</v>
      </c>
      <c r="G21" s="133">
        <v>92.8</v>
      </c>
      <c r="H21" s="133">
        <v>85.1</v>
      </c>
      <c r="I21" s="133">
        <v>97.9</v>
      </c>
      <c r="J21" s="133">
        <v>116.79166666666667</v>
      </c>
      <c r="K21" s="133">
        <v>102.7</v>
      </c>
      <c r="L21" s="133">
        <v>89.4</v>
      </c>
      <c r="M21" s="208"/>
      <c r="N21" s="208"/>
      <c r="W21"/>
      <c r="X21"/>
      <c r="Y21" s="117"/>
      <c r="Z21"/>
      <c r="AA21" s="197"/>
      <c r="AB21"/>
      <c r="AC21"/>
      <c r="AD21"/>
      <c r="AE21"/>
      <c r="AF21"/>
      <c r="AG21"/>
    </row>
    <row r="22" spans="1:33" s="26" customFormat="1" ht="13.8" x14ac:dyDescent="0.25">
      <c r="A22" s="89" t="s">
        <v>221</v>
      </c>
      <c r="B22" s="133">
        <v>92.9</v>
      </c>
      <c r="C22" s="133">
        <v>111.4</v>
      </c>
      <c r="D22" s="133">
        <v>112.5</v>
      </c>
      <c r="E22" s="133">
        <v>112.9</v>
      </c>
      <c r="F22" s="133">
        <v>115.4</v>
      </c>
      <c r="G22" s="133">
        <v>98.4</v>
      </c>
      <c r="H22" s="133">
        <v>90.8</v>
      </c>
      <c r="I22" s="133">
        <v>101.5</v>
      </c>
      <c r="J22" s="133">
        <v>119.80833333333334</v>
      </c>
      <c r="K22" s="133">
        <v>105.63</v>
      </c>
      <c r="L22" s="133">
        <v>94.9</v>
      </c>
      <c r="W22"/>
      <c r="X22"/>
      <c r="Y22" s="117"/>
      <c r="Z22"/>
      <c r="AA22" s="197"/>
      <c r="AB22"/>
      <c r="AC22"/>
      <c r="AD22"/>
      <c r="AE22"/>
      <c r="AF22"/>
      <c r="AG22"/>
    </row>
    <row r="23" spans="1:33" ht="13.8" x14ac:dyDescent="0.25">
      <c r="A23" s="89" t="s">
        <v>222</v>
      </c>
      <c r="B23" s="133">
        <v>115.3</v>
      </c>
      <c r="C23" s="133">
        <v>132.4</v>
      </c>
      <c r="D23" s="133">
        <v>135.30000000000001</v>
      </c>
      <c r="E23" s="133">
        <v>137.5</v>
      </c>
      <c r="F23" s="133">
        <v>138</v>
      </c>
      <c r="G23" s="133">
        <v>123.7</v>
      </c>
      <c r="H23" s="133">
        <v>118.3</v>
      </c>
      <c r="I23" s="133">
        <v>134.4</v>
      </c>
      <c r="J23" s="133">
        <v>150.03333333333336</v>
      </c>
      <c r="K23" s="133">
        <v>149.1</v>
      </c>
      <c r="L23" s="133">
        <v>125.3</v>
      </c>
      <c r="M23" s="208"/>
      <c r="N23" s="208"/>
    </row>
    <row r="24" spans="1:33" ht="13.8" x14ac:dyDescent="0.25">
      <c r="A24" s="89" t="s">
        <v>223</v>
      </c>
      <c r="B24" s="133">
        <v>109.2</v>
      </c>
      <c r="C24" s="133">
        <v>123.4</v>
      </c>
      <c r="D24" s="133">
        <v>123.4</v>
      </c>
      <c r="E24" s="133">
        <v>127.1</v>
      </c>
      <c r="F24" s="133">
        <v>126.7</v>
      </c>
      <c r="G24" s="133">
        <v>116.5</v>
      </c>
      <c r="H24" s="133">
        <v>111.7</v>
      </c>
      <c r="I24" s="133">
        <v>126.2</v>
      </c>
      <c r="J24" s="133">
        <v>142.89166666666668</v>
      </c>
      <c r="K24" s="133">
        <v>141.83000000000001</v>
      </c>
      <c r="L24" s="133">
        <v>123.7</v>
      </c>
      <c r="M24" s="208"/>
      <c r="N24" s="208"/>
    </row>
    <row r="25" spans="1:33" ht="13.8" x14ac:dyDescent="0.25">
      <c r="A25" s="89" t="s">
        <v>224</v>
      </c>
      <c r="B25" s="133">
        <v>112.5</v>
      </c>
      <c r="C25" s="133">
        <v>128.80000000000001</v>
      </c>
      <c r="D25" s="133">
        <v>133.4</v>
      </c>
      <c r="E25" s="133">
        <v>134.69999999999999</v>
      </c>
      <c r="F25" s="133">
        <v>133.4</v>
      </c>
      <c r="G25" s="133">
        <v>111.9</v>
      </c>
      <c r="H25" s="133">
        <v>108.6</v>
      </c>
      <c r="I25" s="133">
        <v>117.8</v>
      </c>
      <c r="J25" s="133">
        <v>135.52500000000001</v>
      </c>
      <c r="K25" s="133">
        <v>137.46</v>
      </c>
      <c r="L25" s="133">
        <v>120.8</v>
      </c>
      <c r="M25" s="208"/>
      <c r="N25" s="208"/>
    </row>
    <row r="26" spans="1:33" ht="13.8" x14ac:dyDescent="0.25">
      <c r="A26" s="89" t="s">
        <v>225</v>
      </c>
      <c r="B26" s="516">
        <v>116.9</v>
      </c>
      <c r="C26" s="516">
        <v>133.9</v>
      </c>
      <c r="D26" s="516">
        <v>138.9</v>
      </c>
      <c r="E26" s="516">
        <v>138.9</v>
      </c>
      <c r="F26" s="516">
        <v>137.5</v>
      </c>
      <c r="G26" s="516">
        <v>120.3</v>
      </c>
      <c r="H26" s="516">
        <v>112.8</v>
      </c>
      <c r="I26" s="516">
        <v>117.7</v>
      </c>
      <c r="J26" s="516">
        <v>135.69166666666669</v>
      </c>
      <c r="K26" s="516">
        <v>131.5</v>
      </c>
      <c r="L26" s="516">
        <v>114.8</v>
      </c>
      <c r="M26" s="208"/>
      <c r="N26" s="208"/>
    </row>
    <row r="27" spans="1:33" s="35" customFormat="1" x14ac:dyDescent="0.25"/>
    <row r="28" spans="1:33" x14ac:dyDescent="0.25">
      <c r="A28" s="35"/>
      <c r="B28" s="35"/>
      <c r="C28" s="35"/>
      <c r="D28" s="35"/>
      <c r="E28" s="35"/>
      <c r="F28" s="35"/>
      <c r="G28" s="35"/>
      <c r="H28" s="35"/>
      <c r="I28" s="35"/>
      <c r="J28" s="35"/>
      <c r="K28" s="35"/>
    </row>
    <row r="29" spans="1:33" x14ac:dyDescent="0.25">
      <c r="A29" s="35"/>
      <c r="B29" s="35"/>
      <c r="C29" s="35"/>
      <c r="D29" s="35"/>
      <c r="E29" s="35"/>
      <c r="F29" s="35"/>
      <c r="G29" s="35"/>
      <c r="H29" s="35"/>
      <c r="I29" s="35"/>
      <c r="J29" s="35"/>
      <c r="K29" s="35"/>
    </row>
    <row r="30" spans="1:33" ht="17.399999999999999" x14ac:dyDescent="0.3">
      <c r="A30" s="1539" t="s">
        <v>443</v>
      </c>
      <c r="B30" s="1539"/>
      <c r="C30" s="1539"/>
      <c r="D30" s="1539"/>
      <c r="E30" s="1539"/>
      <c r="F30" s="1539"/>
      <c r="G30" s="1539"/>
      <c r="H30" s="1539"/>
      <c r="I30" s="1539"/>
      <c r="J30" s="1539"/>
      <c r="K30" s="1539"/>
      <c r="L30" s="1539"/>
    </row>
    <row r="31" spans="1:33" ht="17.399999999999999" x14ac:dyDescent="0.3">
      <c r="A31" s="1539" t="s">
        <v>2558</v>
      </c>
      <c r="B31" s="1539"/>
      <c r="C31" s="1539"/>
      <c r="D31" s="1539"/>
      <c r="E31" s="1539"/>
      <c r="F31" s="1539"/>
      <c r="G31" s="1539"/>
      <c r="H31" s="1539"/>
      <c r="I31" s="1539"/>
      <c r="J31" s="1539"/>
      <c r="K31" s="1539"/>
      <c r="L31" s="1539"/>
    </row>
    <row r="32" spans="1:33" x14ac:dyDescent="0.25">
      <c r="A32" s="35"/>
      <c r="B32" s="35"/>
      <c r="C32" s="35"/>
      <c r="D32" s="35"/>
      <c r="E32" s="35"/>
      <c r="F32" s="35"/>
      <c r="G32" s="35"/>
      <c r="H32" s="35"/>
      <c r="I32" s="35"/>
      <c r="J32" s="35"/>
      <c r="K32" s="35"/>
    </row>
    <row r="33" spans="1:18" x14ac:dyDescent="0.25">
      <c r="A33" s="35"/>
      <c r="B33" s="35"/>
      <c r="C33" s="35"/>
      <c r="D33" s="35"/>
      <c r="E33" s="35"/>
      <c r="F33" s="35"/>
      <c r="G33" s="35"/>
      <c r="H33" s="35"/>
      <c r="I33" s="35"/>
      <c r="J33" s="35"/>
      <c r="K33" s="35"/>
    </row>
    <row r="34" spans="1:18" ht="15.6" x14ac:dyDescent="0.3">
      <c r="A34" s="58" t="s">
        <v>208</v>
      </c>
      <c r="B34" s="818">
        <v>2010</v>
      </c>
      <c r="C34" s="818">
        <v>2011</v>
      </c>
      <c r="D34" s="818">
        <v>2012</v>
      </c>
      <c r="E34" s="818">
        <v>2013</v>
      </c>
      <c r="F34" s="818">
        <v>2014</v>
      </c>
      <c r="G34" s="818">
        <v>2015</v>
      </c>
      <c r="H34" s="760">
        <v>2016</v>
      </c>
      <c r="I34" s="951">
        <v>2017</v>
      </c>
      <c r="J34" s="994">
        <v>2018</v>
      </c>
      <c r="K34" s="1102">
        <v>2019</v>
      </c>
      <c r="L34" s="1215">
        <v>2020</v>
      </c>
    </row>
    <row r="35" spans="1:18" ht="4.5" customHeight="1" thickBot="1" x14ac:dyDescent="0.3">
      <c r="A35" s="114"/>
      <c r="B35" s="24"/>
      <c r="C35" s="24"/>
      <c r="D35" s="24"/>
      <c r="E35" s="24"/>
      <c r="F35" s="24"/>
      <c r="G35" s="24"/>
      <c r="H35" s="24"/>
      <c r="I35" s="24"/>
      <c r="J35" s="24"/>
      <c r="K35" s="24"/>
      <c r="L35" s="24"/>
    </row>
    <row r="36" spans="1:18" ht="4.5" customHeight="1" x14ac:dyDescent="0.25">
      <c r="A36" s="89"/>
    </row>
    <row r="37" spans="1:18" ht="13.8" x14ac:dyDescent="0.25">
      <c r="A37" s="89" t="s">
        <v>209</v>
      </c>
      <c r="B37" s="826">
        <v>88.4</v>
      </c>
      <c r="C37" s="826">
        <v>110.4</v>
      </c>
      <c r="D37" s="826">
        <v>114.7</v>
      </c>
      <c r="E37" s="826">
        <v>105.9</v>
      </c>
      <c r="F37" s="826">
        <v>107.2</v>
      </c>
      <c r="G37" s="826">
        <v>82.4</v>
      </c>
      <c r="H37" s="763">
        <v>76.599999999999994</v>
      </c>
      <c r="I37" s="953">
        <v>89.3</v>
      </c>
      <c r="J37" s="998">
        <v>107.95</v>
      </c>
      <c r="K37" s="1103">
        <v>102.84999999999998</v>
      </c>
      <c r="L37" s="1217">
        <v>78.400000000000006</v>
      </c>
      <c r="M37" s="443"/>
      <c r="O37" s="310"/>
      <c r="P37" s="310"/>
      <c r="Q37" s="310"/>
      <c r="R37" s="310"/>
    </row>
    <row r="38" spans="1:18" ht="13.8" x14ac:dyDescent="0.25">
      <c r="A38" s="326" t="s">
        <v>210</v>
      </c>
      <c r="B38" s="370">
        <v>83.2</v>
      </c>
      <c r="C38" s="370">
        <v>105</v>
      </c>
      <c r="D38" s="370">
        <v>110.3</v>
      </c>
      <c r="E38" s="370">
        <v>110.6</v>
      </c>
      <c r="F38" s="370">
        <v>113</v>
      </c>
      <c r="G38" s="370">
        <v>87.1</v>
      </c>
      <c r="H38" s="370">
        <v>75.900000000000006</v>
      </c>
      <c r="I38" s="370">
        <v>82.1</v>
      </c>
      <c r="J38" s="370">
        <v>99.225000000000009</v>
      </c>
      <c r="K38" s="370">
        <v>97.466666666666654</v>
      </c>
      <c r="L38" s="370">
        <v>73.7</v>
      </c>
      <c r="M38" s="443"/>
      <c r="O38" s="310"/>
      <c r="P38" s="310"/>
      <c r="Q38" s="310"/>
      <c r="R38" s="310"/>
    </row>
    <row r="39" spans="1:18" ht="13.8" x14ac:dyDescent="0.25">
      <c r="A39" s="89" t="s">
        <v>211</v>
      </c>
      <c r="B39" s="826">
        <v>85.3</v>
      </c>
      <c r="C39" s="826">
        <v>106.9</v>
      </c>
      <c r="D39" s="826">
        <v>112.2</v>
      </c>
      <c r="E39" s="826">
        <v>114.4</v>
      </c>
      <c r="F39" s="826">
        <v>125.6</v>
      </c>
      <c r="G39" s="826">
        <v>99.3</v>
      </c>
      <c r="H39" s="763">
        <v>87</v>
      </c>
      <c r="I39" s="953">
        <v>94.5</v>
      </c>
      <c r="J39" s="998">
        <v>107.16666666666667</v>
      </c>
      <c r="K39" s="1103">
        <v>105.72500000000001</v>
      </c>
      <c r="L39" s="1217">
        <v>84.4</v>
      </c>
      <c r="M39" s="443"/>
      <c r="O39" s="310"/>
      <c r="P39" s="310"/>
      <c r="Q39" s="310"/>
      <c r="R39" s="310"/>
    </row>
    <row r="40" spans="1:18" ht="13.8" x14ac:dyDescent="0.25">
      <c r="A40" s="89" t="s">
        <v>212</v>
      </c>
      <c r="B40" s="826">
        <v>92.2</v>
      </c>
      <c r="C40" s="826">
        <v>112</v>
      </c>
      <c r="D40" s="826">
        <v>118.8</v>
      </c>
      <c r="E40" s="826">
        <v>116.6</v>
      </c>
      <c r="F40" s="826">
        <v>124.6</v>
      </c>
      <c r="G40" s="826">
        <v>101.4</v>
      </c>
      <c r="H40" s="763">
        <v>88.8</v>
      </c>
      <c r="I40" s="953">
        <v>100.3</v>
      </c>
      <c r="J40" s="998">
        <v>118.27500000000002</v>
      </c>
      <c r="K40" s="1103">
        <v>116.79166666666664</v>
      </c>
      <c r="L40" s="1217">
        <v>96.3</v>
      </c>
      <c r="M40" s="443"/>
      <c r="O40" s="310"/>
      <c r="P40" s="310"/>
      <c r="Q40" s="310"/>
      <c r="R40" s="310"/>
    </row>
    <row r="41" spans="1:18" ht="13.8" x14ac:dyDescent="0.25">
      <c r="A41" s="89" t="s">
        <v>213</v>
      </c>
      <c r="B41" s="826">
        <v>91.7</v>
      </c>
      <c r="C41" s="826">
        <v>115.4</v>
      </c>
      <c r="D41" s="826">
        <v>119.1</v>
      </c>
      <c r="E41" s="826">
        <v>118.6</v>
      </c>
      <c r="F41" s="826">
        <v>122.6</v>
      </c>
      <c r="G41" s="826">
        <v>97.2</v>
      </c>
      <c r="H41" s="763">
        <v>80.5</v>
      </c>
      <c r="I41" s="953">
        <v>94.3</v>
      </c>
      <c r="J41" s="998">
        <v>114.75</v>
      </c>
      <c r="K41" s="1103">
        <v>113.98333333333333</v>
      </c>
      <c r="L41" s="1217">
        <v>96.9</v>
      </c>
      <c r="M41" s="443"/>
      <c r="O41" s="310"/>
      <c r="P41" s="310"/>
      <c r="Q41" s="310"/>
      <c r="R41" s="310"/>
    </row>
    <row r="42" spans="1:18" ht="13.8" x14ac:dyDescent="0.25">
      <c r="A42" s="89" t="s">
        <v>214</v>
      </c>
      <c r="B42" s="826">
        <v>87.9</v>
      </c>
      <c r="C42" s="826">
        <v>111.6</v>
      </c>
      <c r="D42" s="826">
        <v>118.9</v>
      </c>
      <c r="E42" s="826">
        <v>118.5</v>
      </c>
      <c r="F42" s="826">
        <v>122.6</v>
      </c>
      <c r="G42" s="826">
        <v>99.6</v>
      </c>
      <c r="H42" s="763">
        <v>85.8</v>
      </c>
      <c r="I42" s="953">
        <v>95.9</v>
      </c>
      <c r="J42" s="998">
        <v>117.53333333333332</v>
      </c>
      <c r="K42" s="1103">
        <v>113.06666666666666</v>
      </c>
      <c r="L42" s="1217">
        <v>94.3</v>
      </c>
      <c r="M42" s="443"/>
      <c r="O42" s="310"/>
      <c r="P42" s="310"/>
      <c r="Q42" s="310"/>
      <c r="R42" s="310"/>
    </row>
    <row r="43" spans="1:18" ht="13.8" x14ac:dyDescent="0.25">
      <c r="A43" s="89" t="s">
        <v>215</v>
      </c>
      <c r="B43" s="826">
        <v>95.7</v>
      </c>
      <c r="C43" s="826">
        <v>121.5</v>
      </c>
      <c r="D43" s="826">
        <v>126.8</v>
      </c>
      <c r="E43" s="826">
        <v>125</v>
      </c>
      <c r="F43" s="826">
        <v>131.19999999999999</v>
      </c>
      <c r="G43" s="826">
        <v>108.7</v>
      </c>
      <c r="H43" s="763">
        <v>97.6</v>
      </c>
      <c r="I43" s="953">
        <v>112.7</v>
      </c>
      <c r="J43" s="998">
        <v>129.79166666666666</v>
      </c>
      <c r="K43" s="1103">
        <v>133.61666666666667</v>
      </c>
      <c r="L43" s="1217">
        <v>116.2</v>
      </c>
      <c r="M43" s="443"/>
      <c r="O43" s="310"/>
      <c r="P43" s="310"/>
      <c r="Q43" s="310"/>
      <c r="R43" s="310"/>
    </row>
    <row r="44" spans="1:18" ht="13.8" x14ac:dyDescent="0.25">
      <c r="A44" s="89" t="s">
        <v>216</v>
      </c>
      <c r="B44" s="826">
        <v>96.1</v>
      </c>
      <c r="C44" s="826">
        <v>121.8</v>
      </c>
      <c r="D44" s="826">
        <v>125.4</v>
      </c>
      <c r="E44" s="826">
        <v>126.9</v>
      </c>
      <c r="F44" s="826">
        <v>133.1</v>
      </c>
      <c r="G44" s="826">
        <v>111.8</v>
      </c>
      <c r="H44" s="763">
        <v>99.1</v>
      </c>
      <c r="I44" s="953">
        <v>116.3</v>
      </c>
      <c r="J44" s="998">
        <v>131.53333333333333</v>
      </c>
      <c r="K44" s="1103">
        <v>129.17499999999998</v>
      </c>
      <c r="L44" s="1217">
        <v>115</v>
      </c>
      <c r="M44" s="443"/>
      <c r="O44" s="310"/>
      <c r="P44" s="310"/>
      <c r="Q44" s="310"/>
      <c r="R44" s="310"/>
    </row>
    <row r="45" spans="1:18" ht="13.8" x14ac:dyDescent="0.25">
      <c r="A45" s="89" t="s">
        <v>217</v>
      </c>
      <c r="B45" s="826">
        <v>94.7</v>
      </c>
      <c r="C45" s="826">
        <v>113.8</v>
      </c>
      <c r="D45" s="826">
        <v>116</v>
      </c>
      <c r="E45" s="826">
        <v>119.9</v>
      </c>
      <c r="F45" s="826">
        <v>127</v>
      </c>
      <c r="G45" s="826">
        <v>97</v>
      </c>
      <c r="H45" s="763">
        <v>87.3</v>
      </c>
      <c r="I45" s="953">
        <v>97.6</v>
      </c>
      <c r="J45" s="998">
        <v>117.04166666666669</v>
      </c>
      <c r="K45" s="1103">
        <v>114.60000000000002</v>
      </c>
      <c r="L45" s="1217">
        <v>95.8</v>
      </c>
      <c r="M45" s="443"/>
      <c r="O45" s="310"/>
      <c r="P45" s="310"/>
      <c r="Q45" s="310"/>
      <c r="R45" s="310"/>
    </row>
    <row r="46" spans="1:18" ht="13.8" x14ac:dyDescent="0.25">
      <c r="A46" s="89" t="s">
        <v>218</v>
      </c>
      <c r="B46" s="826">
        <v>90.9</v>
      </c>
      <c r="C46" s="826">
        <v>113.6</v>
      </c>
      <c r="D46" s="826">
        <v>111.1</v>
      </c>
      <c r="E46" s="826">
        <v>115.8</v>
      </c>
      <c r="F46" s="826">
        <v>128.80000000000001</v>
      </c>
      <c r="G46" s="826">
        <v>97</v>
      </c>
      <c r="H46" s="763">
        <v>87.4</v>
      </c>
      <c r="I46" s="953">
        <v>97.8</v>
      </c>
      <c r="J46" s="998">
        <v>114.925</v>
      </c>
      <c r="K46" s="1103">
        <v>112.18333333333334</v>
      </c>
      <c r="L46" s="1217">
        <v>94</v>
      </c>
      <c r="M46" s="443"/>
      <c r="O46" s="310"/>
      <c r="P46" s="310"/>
      <c r="Q46" s="310"/>
      <c r="R46" s="310"/>
    </row>
    <row r="47" spans="1:18" ht="13.8" x14ac:dyDescent="0.25">
      <c r="A47" s="89" t="s">
        <v>219</v>
      </c>
      <c r="B47" s="826">
        <v>92.8</v>
      </c>
      <c r="C47" s="826">
        <v>102.3</v>
      </c>
      <c r="D47" s="826">
        <v>110.5</v>
      </c>
      <c r="E47" s="826">
        <v>103.2</v>
      </c>
      <c r="F47" s="826">
        <v>126.8</v>
      </c>
      <c r="G47" s="826">
        <v>94.7</v>
      </c>
      <c r="H47" s="763">
        <v>86.9</v>
      </c>
      <c r="I47" s="953">
        <v>94.6</v>
      </c>
      <c r="J47" s="998">
        <v>111.07499999999999</v>
      </c>
      <c r="K47" s="1103">
        <v>112.73333333333333</v>
      </c>
      <c r="L47" s="1217">
        <v>90.5</v>
      </c>
      <c r="M47" s="443"/>
      <c r="O47" s="310"/>
      <c r="P47" s="310"/>
      <c r="Q47" s="310"/>
      <c r="R47" s="310"/>
    </row>
    <row r="48" spans="1:18" ht="13.8" x14ac:dyDescent="0.25">
      <c r="A48" s="89" t="s">
        <v>222</v>
      </c>
      <c r="B48" s="826">
        <v>100.1</v>
      </c>
      <c r="C48" s="826">
        <v>119.6</v>
      </c>
      <c r="D48" s="826">
        <v>125.7</v>
      </c>
      <c r="E48" s="826">
        <v>126.9</v>
      </c>
      <c r="F48" s="826">
        <v>130.4</v>
      </c>
      <c r="G48" s="826">
        <v>106.6</v>
      </c>
      <c r="H48" s="763">
        <v>98</v>
      </c>
      <c r="I48" s="953">
        <v>109.6</v>
      </c>
      <c r="J48" s="998">
        <v>129.94999999999999</v>
      </c>
      <c r="K48" s="1103">
        <v>124.05</v>
      </c>
      <c r="L48" s="1217">
        <v>100.4</v>
      </c>
      <c r="M48" s="443"/>
      <c r="O48" s="310"/>
      <c r="P48" s="310"/>
      <c r="Q48" s="310"/>
      <c r="R48" s="310"/>
    </row>
    <row r="49" spans="1:18" ht="13.8" x14ac:dyDescent="0.25">
      <c r="A49" s="89" t="s">
        <v>223</v>
      </c>
      <c r="B49" s="826">
        <v>108.6</v>
      </c>
      <c r="C49" s="826">
        <v>129.69999999999999</v>
      </c>
      <c r="D49" s="826">
        <v>135.19999999999999</v>
      </c>
      <c r="E49" s="826">
        <v>134</v>
      </c>
      <c r="F49" s="826">
        <v>140.4</v>
      </c>
      <c r="G49" s="826">
        <v>118.2</v>
      </c>
      <c r="H49" s="763">
        <v>106.8</v>
      </c>
      <c r="I49" s="953">
        <v>121.2</v>
      </c>
      <c r="J49" s="998">
        <v>139.79166666666666</v>
      </c>
      <c r="K49" s="1103">
        <v>142.51666666666668</v>
      </c>
      <c r="L49" s="1217">
        <v>124.8</v>
      </c>
      <c r="M49" s="443"/>
      <c r="O49" s="310"/>
      <c r="P49" s="310"/>
      <c r="Q49" s="310"/>
      <c r="R49" s="310"/>
    </row>
    <row r="50" spans="1:18" ht="13.8" x14ac:dyDescent="0.25">
      <c r="A50" s="89" t="s">
        <v>224</v>
      </c>
      <c r="B50" s="826">
        <v>106.3</v>
      </c>
      <c r="C50" s="826">
        <v>128.30000000000001</v>
      </c>
      <c r="D50" s="826">
        <v>134</v>
      </c>
      <c r="E50" s="826">
        <v>131.9</v>
      </c>
      <c r="F50" s="826">
        <v>134.9</v>
      </c>
      <c r="G50" s="826">
        <v>108.1</v>
      </c>
      <c r="H50" s="763">
        <v>94.1</v>
      </c>
      <c r="I50" s="953">
        <v>103.8</v>
      </c>
      <c r="J50" s="998">
        <v>124.90833333333336</v>
      </c>
      <c r="K50" s="1103">
        <v>125.89166666666667</v>
      </c>
      <c r="L50" s="1217">
        <v>112.6</v>
      </c>
      <c r="M50" s="443"/>
      <c r="O50" s="310"/>
      <c r="P50" s="310"/>
      <c r="Q50" s="310"/>
      <c r="R50" s="310"/>
    </row>
    <row r="51" spans="1:18" ht="13.8" x14ac:dyDescent="0.25">
      <c r="A51" s="89" t="s">
        <v>225</v>
      </c>
      <c r="B51" s="826">
        <v>97</v>
      </c>
      <c r="C51" s="826">
        <v>120.4</v>
      </c>
      <c r="D51" s="826">
        <v>122.4</v>
      </c>
      <c r="E51" s="826">
        <v>121.2</v>
      </c>
      <c r="F51" s="826">
        <v>132.69999999999999</v>
      </c>
      <c r="G51" s="826">
        <v>102.3</v>
      </c>
      <c r="H51" s="763">
        <v>90.7</v>
      </c>
      <c r="I51" s="953">
        <v>102.5</v>
      </c>
      <c r="J51" s="998">
        <v>120.63333333333337</v>
      </c>
      <c r="K51" s="1103">
        <v>117.99166666666666</v>
      </c>
      <c r="L51" s="1217">
        <v>95.1</v>
      </c>
      <c r="M51" s="443"/>
      <c r="O51" s="310"/>
      <c r="P51" s="310"/>
      <c r="Q51" s="310"/>
      <c r="R51" s="310"/>
    </row>
    <row r="53" spans="1:18" ht="29.25" customHeight="1" x14ac:dyDescent="0.25">
      <c r="A53" s="1473" t="s">
        <v>2252</v>
      </c>
      <c r="B53" s="1473"/>
      <c r="C53" s="1473"/>
      <c r="D53" s="1473"/>
      <c r="E53" s="1473"/>
      <c r="F53" s="1473"/>
      <c r="G53" s="1473"/>
      <c r="H53" s="1473"/>
      <c r="I53" s="1473"/>
      <c r="J53" s="1473"/>
      <c r="K53" s="1473"/>
      <c r="L53" s="1473"/>
    </row>
    <row r="57" spans="1:18" x14ac:dyDescent="0.25">
      <c r="B57" s="225"/>
    </row>
    <row r="58" spans="1:18" x14ac:dyDescent="0.25">
      <c r="B58" s="424"/>
      <c r="C58" s="225"/>
      <c r="D58" s="225"/>
    </row>
    <row r="60" spans="1:18" x14ac:dyDescent="0.25">
      <c r="B60" s="424"/>
      <c r="C60" s="225"/>
      <c r="D60" s="225"/>
    </row>
    <row r="62" spans="1:18" x14ac:dyDescent="0.25">
      <c r="B62" s="424"/>
      <c r="C62" s="225"/>
      <c r="D62" s="225"/>
    </row>
    <row r="64" spans="1:18" x14ac:dyDescent="0.25">
      <c r="B64" s="424"/>
      <c r="C64" s="225"/>
      <c r="D64" s="225"/>
    </row>
    <row r="66" spans="2:4" x14ac:dyDescent="0.25">
      <c r="B66" s="424"/>
      <c r="C66" s="225"/>
      <c r="D66" s="225"/>
    </row>
    <row r="68" spans="2:4" x14ac:dyDescent="0.25">
      <c r="B68" s="424"/>
      <c r="C68" s="225"/>
      <c r="D68" s="225"/>
    </row>
    <row r="70" spans="2:4" x14ac:dyDescent="0.25">
      <c r="B70" s="424"/>
      <c r="C70" s="225"/>
      <c r="D70" s="225"/>
    </row>
    <row r="72" spans="2:4" x14ac:dyDescent="0.25">
      <c r="B72" s="424"/>
      <c r="C72" s="225"/>
      <c r="D72" s="225"/>
    </row>
    <row r="74" spans="2:4" x14ac:dyDescent="0.25">
      <c r="B74" s="424"/>
      <c r="C74" s="225"/>
      <c r="D74" s="225"/>
    </row>
    <row r="76" spans="2:4" x14ac:dyDescent="0.25">
      <c r="B76" s="424"/>
      <c r="C76" s="225"/>
      <c r="D76" s="225"/>
    </row>
    <row r="78" spans="2:4" x14ac:dyDescent="0.25">
      <c r="B78" s="424"/>
      <c r="C78" s="225"/>
      <c r="D78" s="225"/>
    </row>
    <row r="80" spans="2:4" x14ac:dyDescent="0.25">
      <c r="B80" s="424"/>
      <c r="C80" s="225"/>
      <c r="D80" s="225"/>
    </row>
    <row r="82" spans="2:4" x14ac:dyDescent="0.25">
      <c r="B82" s="424"/>
      <c r="C82" s="225"/>
      <c r="D82" s="225"/>
    </row>
    <row r="84" spans="2:4" x14ac:dyDescent="0.25">
      <c r="B84" s="424"/>
      <c r="C84" s="225"/>
      <c r="D84" s="225"/>
    </row>
    <row r="86" spans="2:4" x14ac:dyDescent="0.25">
      <c r="B86" s="424"/>
      <c r="C86" s="225"/>
      <c r="D86" s="225"/>
    </row>
    <row r="88" spans="2:4" x14ac:dyDescent="0.25">
      <c r="B88" s="424"/>
      <c r="C88" s="225"/>
      <c r="D88" s="225"/>
    </row>
    <row r="90" spans="2:4" x14ac:dyDescent="0.25">
      <c r="B90" s="425"/>
    </row>
  </sheetData>
  <customSheetViews>
    <customSheetView guid="{9014CDA8-C3FC-41E6-A045-DAEFC55B82B1}" showPageBreaks="1" fitToPage="1" printArea="1">
      <selection activeCell="K11" sqref="K11"/>
      <pageMargins left="0.75" right="0.75" top="1" bottom="1" header="0.5" footer="0.5"/>
      <printOptions horizontalCentered="1"/>
      <pageSetup scale="80"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L1"/>
      <pageMargins left="0.75" right="0.75" top="1" bottom="1" header="0.5" footer="0.5"/>
      <printOptions horizontalCentered="1"/>
      <pageSetup scale="79" firstPageNumber="33" orientation="portrait" horizontalDpi="4294967293" verticalDpi="300" r:id="rId2"/>
      <headerFooter alignWithMargins="0">
        <oddFooter>&amp;C&amp;P</oddFooter>
      </headerFooter>
    </customSheetView>
  </customSheetViews>
  <mergeCells count="6">
    <mergeCell ref="A53:L53"/>
    <mergeCell ref="A1:L1"/>
    <mergeCell ref="A3:L3"/>
    <mergeCell ref="A30:L30"/>
    <mergeCell ref="A31:L31"/>
    <mergeCell ref="A4:L4"/>
  </mergeCells>
  <phoneticPr fontId="0" type="noConversion"/>
  <hyperlinks>
    <hyperlink ref="A53:L53" r:id="rId3" display="Source: Statistics Canada. Table 18-10-0001-01 Monthly average retail prices for gasoline and fuel oil, by geography" xr:uid="{00000000-0004-0000-4500-000000000000}"/>
  </hyperlinks>
  <printOptions horizontalCentered="1"/>
  <pageMargins left="0.74803149606299202" right="0.74803149606299202" top="0.98425196850393704" bottom="0.98425196850393704" header="0.511811023622047" footer="0.511811023622047"/>
  <pageSetup scale="81" firstPageNumber="27" orientation="portrait" useFirstPageNumber="1" r:id="rId4"/>
  <headerFooter alignWithMargins="0"/>
  <legacyDrawingHF r:id="rId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tabColor indexed="13"/>
    <pageSetUpPr fitToPage="1"/>
  </sheetPr>
  <dimension ref="A1:AF63"/>
  <sheetViews>
    <sheetView zoomScaleNormal="100" zoomScaleSheetLayoutView="100" workbookViewId="0">
      <selection sqref="A1:K1"/>
    </sheetView>
  </sheetViews>
  <sheetFormatPr defaultRowHeight="13.2" x14ac:dyDescent="0.25"/>
  <cols>
    <col min="1" max="1" width="31.33203125" customWidth="1"/>
    <col min="2" max="10" width="7.6640625" customWidth="1"/>
    <col min="11" max="11" width="7.44140625" customWidth="1"/>
    <col min="12" max="13" width="6.44140625" customWidth="1"/>
    <col min="14" max="16" width="11.33203125" bestFit="1" customWidth="1"/>
    <col min="17" max="18" width="11.33203125" customWidth="1"/>
  </cols>
  <sheetData>
    <row r="1" spans="1:18" ht="17.399999999999999" x14ac:dyDescent="0.3">
      <c r="A1" s="1451" t="s">
        <v>1363</v>
      </c>
      <c r="B1" s="1451"/>
      <c r="C1" s="1451"/>
      <c r="D1" s="1451"/>
      <c r="E1" s="1451"/>
      <c r="F1" s="1451"/>
      <c r="G1" s="1451"/>
      <c r="H1" s="1451"/>
      <c r="I1" s="1451"/>
      <c r="J1" s="1451"/>
      <c r="K1" s="1451"/>
      <c r="L1" s="1313"/>
      <c r="M1" s="1313"/>
      <c r="N1" s="29"/>
      <c r="O1" s="29"/>
      <c r="P1" s="29"/>
      <c r="Q1" s="29"/>
      <c r="R1" s="29"/>
    </row>
    <row r="2" spans="1:18" ht="17.399999999999999" x14ac:dyDescent="0.3">
      <c r="A2" s="48"/>
      <c r="B2" s="48"/>
      <c r="C2" s="48"/>
      <c r="D2" s="48"/>
      <c r="E2" s="48"/>
      <c r="F2" s="48"/>
      <c r="G2" s="48"/>
      <c r="H2" s="48"/>
    </row>
    <row r="3" spans="1:18" ht="19.2" x14ac:dyDescent="0.3">
      <c r="A3" s="1452" t="s">
        <v>2402</v>
      </c>
      <c r="B3" s="1452"/>
      <c r="C3" s="1452"/>
      <c r="D3" s="1452"/>
      <c r="E3" s="1452"/>
      <c r="F3" s="1452"/>
      <c r="G3" s="1452"/>
      <c r="H3" s="1452"/>
      <c r="I3" s="1452"/>
      <c r="J3" s="1452"/>
      <c r="K3" s="1452"/>
      <c r="L3" s="1313"/>
      <c r="M3" s="1313"/>
      <c r="N3" s="29"/>
      <c r="O3" s="29"/>
      <c r="P3" s="29"/>
      <c r="Q3" s="29"/>
      <c r="R3" s="29"/>
    </row>
    <row r="4" spans="1:18" ht="17.399999999999999" x14ac:dyDescent="0.3">
      <c r="A4" s="1452" t="s">
        <v>2560</v>
      </c>
      <c r="B4" s="1452"/>
      <c r="C4" s="1452"/>
      <c r="D4" s="1452"/>
      <c r="E4" s="1452"/>
      <c r="F4" s="1452"/>
      <c r="G4" s="1452"/>
      <c r="H4" s="1452"/>
      <c r="I4" s="1452"/>
      <c r="J4" s="1452"/>
      <c r="K4" s="1452"/>
      <c r="L4" s="1313"/>
      <c r="M4" s="1313"/>
      <c r="N4" s="29"/>
      <c r="O4" s="29"/>
      <c r="P4" s="29"/>
      <c r="Q4" s="29"/>
      <c r="R4" s="29"/>
    </row>
    <row r="5" spans="1:18" ht="12" customHeight="1" x14ac:dyDescent="0.25"/>
    <row r="6" spans="1:18" s="37" customFormat="1" ht="18" x14ac:dyDescent="0.3">
      <c r="A6" s="58"/>
      <c r="B6" s="1315" t="s">
        <v>2127</v>
      </c>
      <c r="C6" s="1370" t="s">
        <v>2128</v>
      </c>
      <c r="D6" s="1370" t="s">
        <v>1695</v>
      </c>
      <c r="E6" s="1370" t="s">
        <v>1807</v>
      </c>
      <c r="F6" s="1370" t="s">
        <v>1866</v>
      </c>
      <c r="G6" s="1370" t="s">
        <v>1911</v>
      </c>
      <c r="H6" s="1370" t="s">
        <v>2105</v>
      </c>
      <c r="I6" s="1370" t="s">
        <v>2159</v>
      </c>
      <c r="J6" s="1370" t="s">
        <v>2315</v>
      </c>
      <c r="K6" s="1370" t="s">
        <v>2314</v>
      </c>
      <c r="L6" s="1315"/>
      <c r="M6" s="1315"/>
    </row>
    <row r="7" spans="1:18" s="1316" customFormat="1" ht="4.5" customHeight="1" thickBot="1" x14ac:dyDescent="0.3">
      <c r="A7" s="114"/>
      <c r="B7" s="311"/>
      <c r="C7" s="311"/>
      <c r="D7" s="311"/>
      <c r="E7" s="311"/>
      <c r="F7" s="311"/>
      <c r="G7" s="311"/>
      <c r="H7" s="311"/>
      <c r="I7" s="311"/>
      <c r="J7" s="311"/>
      <c r="K7" s="311"/>
      <c r="L7" s="708"/>
      <c r="M7" s="708"/>
    </row>
    <row r="8" spans="1:18" s="1316" customFormat="1" ht="4.5" customHeight="1" x14ac:dyDescent="0.25">
      <c r="A8" s="89"/>
      <c r="B8" s="708"/>
      <c r="C8" s="708"/>
      <c r="D8" s="708"/>
      <c r="E8" s="708"/>
      <c r="F8" s="708"/>
      <c r="G8" s="708"/>
      <c r="H8" s="708"/>
      <c r="I8" s="708"/>
      <c r="J8" s="708"/>
      <c r="K8" s="708"/>
      <c r="L8" s="708"/>
      <c r="M8" s="708"/>
    </row>
    <row r="9" spans="1:18" s="1316" customFormat="1" ht="13.8" x14ac:dyDescent="0.25">
      <c r="A9" s="180" t="s">
        <v>2390</v>
      </c>
      <c r="B9" s="1322">
        <v>1.94533092321663</v>
      </c>
      <c r="C9" s="1322">
        <v>2.1178873541864101</v>
      </c>
      <c r="D9" s="1322">
        <v>2.0441368280277699</v>
      </c>
      <c r="E9" s="1322">
        <v>1.74586834801983</v>
      </c>
      <c r="F9" s="1322">
        <v>1.70707093443129</v>
      </c>
      <c r="G9" s="1322">
        <v>1.6561818619152899</v>
      </c>
      <c r="H9" s="1322">
        <v>1.72468111659669</v>
      </c>
      <c r="I9" s="1322">
        <v>1.7429683840477099</v>
      </c>
      <c r="J9" s="1322">
        <v>1.7281632350506599</v>
      </c>
      <c r="K9" s="1322">
        <v>1.75649035326731</v>
      </c>
      <c r="L9" s="208"/>
      <c r="M9" s="208"/>
    </row>
    <row r="10" spans="1:18" s="1316" customFormat="1" ht="6" customHeight="1" x14ac:dyDescent="0.25">
      <c r="A10" s="180"/>
      <c r="B10" s="1322"/>
      <c r="C10" s="1322"/>
      <c r="D10" s="1322"/>
      <c r="E10" s="1322"/>
      <c r="F10" s="1322"/>
      <c r="G10" s="1322"/>
      <c r="H10" s="1322"/>
      <c r="I10" s="1322"/>
      <c r="J10" s="1322"/>
      <c r="K10" s="1322"/>
      <c r="L10" s="208"/>
      <c r="M10" s="208"/>
    </row>
    <row r="11" spans="1:18" s="1316" customFormat="1" ht="13.8" x14ac:dyDescent="0.25">
      <c r="A11" s="89" t="s">
        <v>2391</v>
      </c>
      <c r="B11" s="1321">
        <v>7.5614938823929294E-5</v>
      </c>
      <c r="C11" s="1321">
        <v>9.2142516271733602E-5</v>
      </c>
      <c r="D11" s="1321">
        <v>8.9138954314527602E-5</v>
      </c>
      <c r="E11" s="1321">
        <v>8.1632850516482106E-5</v>
      </c>
      <c r="F11" s="1321">
        <v>9.3155307138947398E-5</v>
      </c>
      <c r="G11" s="1321">
        <v>1.04289714464672E-4</v>
      </c>
      <c r="H11" s="1321">
        <v>9.7717064321410001E-5</v>
      </c>
      <c r="I11" s="1321">
        <v>9.35784050490589E-5</v>
      </c>
      <c r="J11" s="1321">
        <v>7.9377263871707805E-5</v>
      </c>
      <c r="K11" s="1321">
        <v>7.9775737830710403E-5</v>
      </c>
      <c r="L11" s="208"/>
      <c r="M11" s="208"/>
    </row>
    <row r="12" spans="1:18" s="1316" customFormat="1" ht="13.8" x14ac:dyDescent="0.25">
      <c r="A12" s="89" t="s">
        <v>2392</v>
      </c>
      <c r="B12" s="1321">
        <v>1.5879609999999999E-3</v>
      </c>
      <c r="C12" s="1321">
        <v>1.2381143999999999E-3</v>
      </c>
      <c r="D12" s="1321">
        <v>1.0796131800000001E-2</v>
      </c>
      <c r="E12" s="1321">
        <v>3.9377865999999997E-3</v>
      </c>
      <c r="F12" s="1321">
        <v>4.3508955999999998E-3</v>
      </c>
      <c r="G12" s="1321">
        <v>1.387271E-2</v>
      </c>
      <c r="H12" s="1321">
        <v>4.1598620000000003E-3</v>
      </c>
      <c r="I12" s="1321">
        <v>8.6373162E-3</v>
      </c>
      <c r="J12" s="1321">
        <v>2.7667379999999999E-3</v>
      </c>
      <c r="K12" s="1321">
        <v>1.1066952000000001E-3</v>
      </c>
      <c r="L12" s="208"/>
      <c r="M12" s="208"/>
    </row>
    <row r="13" spans="1:18" s="1316" customFormat="1" ht="13.8" x14ac:dyDescent="0.25">
      <c r="A13" s="89" t="s">
        <v>2393</v>
      </c>
      <c r="B13" s="1321">
        <v>0.74307587923868001</v>
      </c>
      <c r="C13" s="1321">
        <v>0.82942834750807204</v>
      </c>
      <c r="D13" s="1321">
        <v>0.80752281183018204</v>
      </c>
      <c r="E13" s="1321">
        <v>0.70562058133809802</v>
      </c>
      <c r="F13" s="1321">
        <v>0.71252039674453305</v>
      </c>
      <c r="G13" s="1321">
        <v>0.73566561482805304</v>
      </c>
      <c r="H13" s="1321">
        <v>0.76961518950695595</v>
      </c>
      <c r="I13" s="1321">
        <v>0.78680618111441802</v>
      </c>
      <c r="J13" s="1321">
        <v>0.765226568742155</v>
      </c>
      <c r="K13" s="1321">
        <v>0.770376712879831</v>
      </c>
      <c r="L13" s="208"/>
      <c r="M13" s="208"/>
    </row>
    <row r="14" spans="1:18" s="1316" customFormat="1" ht="13.8" x14ac:dyDescent="0.25">
      <c r="A14" s="89" t="s">
        <v>2394</v>
      </c>
      <c r="B14" s="1321">
        <v>8.4409690828122306E-3</v>
      </c>
      <c r="C14" s="1321">
        <v>8.5757982785590308E-3</v>
      </c>
      <c r="D14" s="1321">
        <v>8.2435954208159006E-3</v>
      </c>
      <c r="E14" s="1321">
        <v>8.6494702893456493E-3</v>
      </c>
      <c r="F14" s="1321">
        <v>8.4580939003637799E-3</v>
      </c>
      <c r="G14" s="1321">
        <v>9.8063478260009395E-3</v>
      </c>
      <c r="H14" s="1321">
        <v>9.5193719710111799E-3</v>
      </c>
      <c r="I14" s="1321">
        <v>1.10454191248572E-2</v>
      </c>
      <c r="J14" s="1321">
        <v>1.2549488515794901E-2</v>
      </c>
      <c r="K14" s="1321">
        <v>1.1764506403528999E-2</v>
      </c>
      <c r="L14" s="208"/>
      <c r="M14" s="208"/>
    </row>
    <row r="15" spans="1:18" s="1316" customFormat="1" ht="13.8" x14ac:dyDescent="0.25">
      <c r="A15" s="89" t="s">
        <v>2395</v>
      </c>
      <c r="B15" s="1321">
        <v>0.46600337575435902</v>
      </c>
      <c r="C15" s="1321">
        <v>0.57990484835686096</v>
      </c>
      <c r="D15" s="1321">
        <v>0.48735793252347298</v>
      </c>
      <c r="E15" s="1321">
        <v>0.43464791118421098</v>
      </c>
      <c r="F15" s="1321">
        <v>0.38644813760194802</v>
      </c>
      <c r="G15" s="1321">
        <v>0.34091791092433399</v>
      </c>
      <c r="H15" s="1321">
        <v>0.31776331215549303</v>
      </c>
      <c r="I15" s="1321">
        <v>0.31848375385575101</v>
      </c>
      <c r="J15" s="1321">
        <v>0.31474401244114197</v>
      </c>
      <c r="K15" s="1321">
        <v>0.32478435576019898</v>
      </c>
      <c r="L15" s="208"/>
      <c r="M15" s="208"/>
    </row>
    <row r="16" spans="1:18" s="1316" customFormat="1" ht="13.8" x14ac:dyDescent="0.25">
      <c r="A16" s="89" t="s">
        <v>2396</v>
      </c>
      <c r="B16" s="1321">
        <v>0.39464889444256201</v>
      </c>
      <c r="C16" s="1321">
        <v>0.40971145300640399</v>
      </c>
      <c r="D16" s="1321">
        <v>0.41082113271464998</v>
      </c>
      <c r="E16" s="1321">
        <v>0.35284637727309398</v>
      </c>
      <c r="F16" s="1321">
        <v>0.39822206922926101</v>
      </c>
      <c r="G16" s="1321">
        <v>0.37211779227269098</v>
      </c>
      <c r="H16" s="1321">
        <v>0.42763947233085098</v>
      </c>
      <c r="I16" s="1321">
        <v>0.41023144666054301</v>
      </c>
      <c r="J16" s="1321">
        <v>0.44018501810133498</v>
      </c>
      <c r="K16" s="1321">
        <v>0.44298290741187002</v>
      </c>
      <c r="L16" s="208"/>
      <c r="M16" s="208"/>
    </row>
    <row r="17" spans="1:32" s="1316" customFormat="1" ht="13.8" x14ac:dyDescent="0.25">
      <c r="A17" s="89" t="s">
        <v>2397</v>
      </c>
      <c r="B17" s="1321">
        <v>0.11884613617847301</v>
      </c>
      <c r="C17" s="1321">
        <v>0.11596240961439</v>
      </c>
      <c r="D17" s="1321">
        <v>0.113150707228053</v>
      </c>
      <c r="E17" s="1321">
        <v>0.110323267881295</v>
      </c>
      <c r="F17" s="1321">
        <v>0.107123308934668</v>
      </c>
      <c r="G17" s="1321">
        <v>0.105114354330734</v>
      </c>
      <c r="H17" s="1321">
        <v>0.103228349179751</v>
      </c>
      <c r="I17" s="1321">
        <v>0.101778118068573</v>
      </c>
      <c r="J17" s="1321">
        <v>9.9997019784118096E-2</v>
      </c>
      <c r="K17" s="1321">
        <v>9.9100195207117894E-2</v>
      </c>
      <c r="L17" s="208"/>
      <c r="M17" s="208"/>
    </row>
    <row r="18" spans="1:32" s="1316" customFormat="1" ht="31.95" customHeight="1" x14ac:dyDescent="0.25">
      <c r="A18" s="1323" t="s">
        <v>2398</v>
      </c>
      <c r="B18" s="1321">
        <v>0.21265209258092099</v>
      </c>
      <c r="C18" s="1321">
        <v>0.172974240505856</v>
      </c>
      <c r="D18" s="1321">
        <v>0.206155377556275</v>
      </c>
      <c r="E18" s="1321">
        <v>0.129761320603273</v>
      </c>
      <c r="F18" s="1321">
        <v>8.9854877113374407E-2</v>
      </c>
      <c r="G18" s="1321">
        <v>7.8582842019009294E-2</v>
      </c>
      <c r="H18" s="1321">
        <v>9.2657842388303199E-2</v>
      </c>
      <c r="I18" s="1321">
        <v>0.105892570618524</v>
      </c>
      <c r="J18" s="1321">
        <v>9.2615012202243802E-2</v>
      </c>
      <c r="K18" s="1321">
        <v>0.106295204666933</v>
      </c>
      <c r="L18" s="208"/>
      <c r="M18" s="208"/>
    </row>
    <row r="19" spans="1:32" s="1319" customFormat="1" ht="14.25" customHeight="1" x14ac:dyDescent="0.25">
      <c r="A19" s="1323"/>
      <c r="B19" s="1321"/>
      <c r="C19" s="1321"/>
      <c r="D19" s="1321"/>
      <c r="E19" s="1321"/>
      <c r="F19" s="1321"/>
      <c r="G19" s="1321"/>
      <c r="H19" s="1321"/>
      <c r="I19" s="1321"/>
      <c r="J19" s="1321"/>
      <c r="K19" s="1321"/>
      <c r="L19" s="208"/>
      <c r="M19" s="208"/>
    </row>
    <row r="20" spans="1:32" s="1316" customFormat="1" ht="22.5" customHeight="1" x14ac:dyDescent="0.25">
      <c r="A20" s="1540" t="s">
        <v>2399</v>
      </c>
      <c r="B20" s="1540"/>
      <c r="C20" s="1540"/>
      <c r="D20" s="1540"/>
      <c r="E20" s="1540"/>
      <c r="F20" s="1540"/>
      <c r="G20" s="1540"/>
      <c r="H20" s="1540"/>
      <c r="I20" s="1540"/>
      <c r="J20" s="1540"/>
      <c r="K20" s="1540"/>
      <c r="L20" s="208"/>
      <c r="M20" s="208"/>
      <c r="V20"/>
      <c r="W20"/>
      <c r="X20" s="117"/>
      <c r="Y20"/>
      <c r="Z20" s="197"/>
      <c r="AA20"/>
      <c r="AB20"/>
      <c r="AC20"/>
      <c r="AD20"/>
      <c r="AE20"/>
      <c r="AF20"/>
    </row>
    <row r="21" spans="1:32" s="1316" customFormat="1" ht="33" customHeight="1" x14ac:dyDescent="0.25">
      <c r="A21" s="1541" t="s">
        <v>2400</v>
      </c>
      <c r="B21" s="1541"/>
      <c r="C21" s="1541"/>
      <c r="D21" s="1541"/>
      <c r="E21" s="1541"/>
      <c r="F21" s="1541"/>
      <c r="G21" s="1541"/>
      <c r="H21" s="1541"/>
      <c r="I21" s="1541"/>
      <c r="J21" s="1541"/>
      <c r="K21" s="1541"/>
      <c r="V21"/>
      <c r="W21"/>
      <c r="X21" s="117"/>
      <c r="Y21"/>
      <c r="Z21" s="197"/>
      <c r="AA21"/>
      <c r="AB21"/>
      <c r="AC21"/>
      <c r="AD21"/>
      <c r="AE21"/>
      <c r="AF21"/>
    </row>
    <row r="22" spans="1:32" ht="34.200000000000003" customHeight="1" x14ac:dyDescent="0.25">
      <c r="A22" s="1542" t="s">
        <v>2401</v>
      </c>
      <c r="B22" s="1542"/>
      <c r="C22" s="1542"/>
      <c r="D22" s="1542"/>
      <c r="E22" s="1542"/>
      <c r="F22" s="1542"/>
      <c r="G22" s="1542"/>
      <c r="H22" s="1542"/>
      <c r="I22" s="1542"/>
      <c r="J22" s="1542"/>
      <c r="K22" s="1542"/>
      <c r="L22" s="208"/>
      <c r="M22" s="208"/>
    </row>
    <row r="23" spans="1:32" ht="22.2" customHeight="1" x14ac:dyDescent="0.35">
      <c r="A23" s="1324" t="s">
        <v>2404</v>
      </c>
      <c r="B23" s="133"/>
      <c r="C23" s="133"/>
      <c r="D23" s="133"/>
      <c r="E23" s="133"/>
      <c r="F23" s="133"/>
      <c r="G23" s="133"/>
      <c r="H23" s="133"/>
      <c r="I23" s="133"/>
      <c r="J23" s="133"/>
      <c r="K23" s="133"/>
      <c r="L23" s="208"/>
      <c r="M23" s="208"/>
    </row>
    <row r="24" spans="1:32" ht="18" customHeight="1" x14ac:dyDescent="0.25">
      <c r="A24" s="1324" t="s">
        <v>1792</v>
      </c>
      <c r="B24" s="133"/>
      <c r="C24" s="133"/>
      <c r="D24" s="133"/>
      <c r="E24" s="133"/>
      <c r="F24" s="133"/>
      <c r="G24" s="133"/>
      <c r="H24" s="133"/>
      <c r="I24" s="133"/>
      <c r="J24" s="133"/>
      <c r="K24" s="133"/>
      <c r="L24" s="208"/>
      <c r="M24" s="208"/>
    </row>
    <row r="25" spans="1:32" ht="13.8" x14ac:dyDescent="0.25">
      <c r="B25" s="133"/>
      <c r="C25" s="133"/>
      <c r="D25" s="133"/>
      <c r="E25" s="133"/>
      <c r="F25" s="133"/>
      <c r="G25" s="133"/>
      <c r="H25" s="133"/>
      <c r="I25" s="133"/>
      <c r="J25" s="133"/>
      <c r="K25" s="133"/>
      <c r="L25" s="208"/>
      <c r="M25" s="208"/>
    </row>
    <row r="26" spans="1:32" ht="12.6" customHeight="1" x14ac:dyDescent="0.25">
      <c r="A26" s="1473" t="s">
        <v>2403</v>
      </c>
      <c r="B26" s="1473"/>
      <c r="C26" s="1473"/>
      <c r="D26" s="1473"/>
      <c r="E26" s="1473"/>
      <c r="F26" s="1473"/>
      <c r="G26" s="1473"/>
      <c r="H26" s="1473"/>
      <c r="I26" s="1473"/>
      <c r="J26" s="1473"/>
      <c r="K26" s="1473"/>
    </row>
    <row r="29" spans="1:32" ht="17.399999999999999" x14ac:dyDescent="0.3">
      <c r="A29" s="1451" t="s">
        <v>1235</v>
      </c>
      <c r="B29" s="1451"/>
      <c r="C29" s="1451"/>
      <c r="D29" s="1451"/>
      <c r="E29" s="1451"/>
      <c r="F29" s="1451"/>
      <c r="G29" s="1451"/>
      <c r="H29" s="1451"/>
      <c r="I29" s="1451"/>
      <c r="J29" s="1451"/>
      <c r="K29" s="1451"/>
    </row>
    <row r="30" spans="1:32" ht="17.399999999999999" x14ac:dyDescent="0.3">
      <c r="A30" s="48"/>
      <c r="B30" s="48"/>
      <c r="C30" s="48"/>
      <c r="D30" s="48"/>
      <c r="E30" s="48"/>
      <c r="F30" s="48"/>
      <c r="G30" s="48"/>
      <c r="H30" s="48"/>
    </row>
    <row r="31" spans="1:32" ht="17.399999999999999" x14ac:dyDescent="0.3">
      <c r="A31" s="1452" t="s">
        <v>2407</v>
      </c>
      <c r="B31" s="1452"/>
      <c r="C31" s="1452"/>
      <c r="D31" s="1452"/>
      <c r="E31" s="1452"/>
      <c r="F31" s="1452"/>
      <c r="G31" s="1452"/>
      <c r="H31" s="1452"/>
      <c r="I31" s="1452"/>
      <c r="J31" s="1452"/>
      <c r="K31" s="1452"/>
    </row>
    <row r="32" spans="1:32" ht="17.399999999999999" x14ac:dyDescent="0.3">
      <c r="A32" s="1452" t="s">
        <v>2561</v>
      </c>
      <c r="B32" s="1452"/>
      <c r="C32" s="1452"/>
      <c r="D32" s="1452"/>
      <c r="E32" s="1452"/>
      <c r="F32" s="1452"/>
      <c r="G32" s="1452"/>
      <c r="H32" s="1452"/>
      <c r="I32" s="1452"/>
      <c r="J32" s="1452"/>
      <c r="K32" s="1452"/>
    </row>
    <row r="34" spans="1:11" ht="18" x14ac:dyDescent="0.3">
      <c r="A34" s="58"/>
      <c r="B34" s="1370" t="s">
        <v>2127</v>
      </c>
      <c r="C34" s="1370" t="s">
        <v>2128</v>
      </c>
      <c r="D34" s="1370" t="s">
        <v>1695</v>
      </c>
      <c r="E34" s="1370" t="s">
        <v>1807</v>
      </c>
      <c r="F34" s="1370" t="s">
        <v>1866</v>
      </c>
      <c r="G34" s="1370" t="s">
        <v>1911</v>
      </c>
      <c r="H34" s="1370" t="s">
        <v>2105</v>
      </c>
      <c r="I34" s="1370" t="s">
        <v>2159</v>
      </c>
      <c r="J34" s="1370" t="s">
        <v>2315</v>
      </c>
      <c r="K34" s="1370" t="s">
        <v>2314</v>
      </c>
    </row>
    <row r="35" spans="1:11" ht="14.4" thickBot="1" x14ac:dyDescent="0.3">
      <c r="A35" s="114"/>
      <c r="B35" s="311"/>
      <c r="C35" s="311"/>
      <c r="D35" s="311"/>
      <c r="E35" s="311"/>
      <c r="F35" s="311"/>
      <c r="G35" s="311"/>
      <c r="H35" s="311"/>
      <c r="I35" s="311"/>
      <c r="J35" s="311"/>
      <c r="K35" s="311"/>
    </row>
    <row r="36" spans="1:11" ht="13.8" x14ac:dyDescent="0.25">
      <c r="A36" s="89"/>
      <c r="B36" s="708"/>
      <c r="C36" s="708"/>
      <c r="D36" s="708"/>
      <c r="E36" s="708"/>
      <c r="F36" s="708"/>
      <c r="G36" s="708"/>
      <c r="H36" s="708"/>
      <c r="I36" s="708"/>
      <c r="J36" s="708"/>
      <c r="K36" s="708"/>
    </row>
    <row r="37" spans="1:11" ht="13.8" x14ac:dyDescent="0.25">
      <c r="A37" s="89" t="s">
        <v>1814</v>
      </c>
      <c r="B37" s="133">
        <v>19.100000000000001</v>
      </c>
      <c r="C37" s="133">
        <v>19.600000000000001</v>
      </c>
      <c r="D37" s="133">
        <v>18.7</v>
      </c>
      <c r="E37" s="133">
        <v>18.899999999999999</v>
      </c>
      <c r="F37" s="133">
        <v>20.7</v>
      </c>
      <c r="G37" s="133">
        <v>20.9</v>
      </c>
      <c r="H37" s="133">
        <v>21.2</v>
      </c>
      <c r="I37" s="133">
        <v>21.1</v>
      </c>
      <c r="J37" s="133">
        <v>20.8</v>
      </c>
      <c r="K37" s="133">
        <v>21.2</v>
      </c>
    </row>
    <row r="38" spans="1:11" ht="13.8" x14ac:dyDescent="0.25">
      <c r="A38" s="180" t="s">
        <v>736</v>
      </c>
      <c r="B38" s="205">
        <v>13.7</v>
      </c>
      <c r="C38" s="205">
        <v>14.7</v>
      </c>
      <c r="D38" s="205">
        <v>14.1</v>
      </c>
      <c r="E38" s="205">
        <v>12.1</v>
      </c>
      <c r="F38" s="205">
        <v>11.8</v>
      </c>
      <c r="G38" s="205">
        <v>11.5</v>
      </c>
      <c r="H38" s="205">
        <v>11.7</v>
      </c>
      <c r="I38" s="205">
        <v>11.6</v>
      </c>
      <c r="J38" s="205">
        <v>11.3</v>
      </c>
      <c r="K38" s="205">
        <v>11.2</v>
      </c>
    </row>
    <row r="39" spans="1:11" ht="13.8" x14ac:dyDescent="0.25">
      <c r="A39" s="89" t="s">
        <v>1040</v>
      </c>
      <c r="B39" s="133">
        <v>21.7</v>
      </c>
      <c r="C39" s="133">
        <v>22.3</v>
      </c>
      <c r="D39" s="133">
        <v>20.5</v>
      </c>
      <c r="E39" s="133">
        <v>19.5</v>
      </c>
      <c r="F39" s="133">
        <v>17.7</v>
      </c>
      <c r="G39" s="133">
        <v>17.899999999999999</v>
      </c>
      <c r="H39" s="133">
        <v>16.5</v>
      </c>
      <c r="I39" s="133">
        <v>17</v>
      </c>
      <c r="J39" s="133">
        <v>17.5</v>
      </c>
      <c r="K39" s="133">
        <v>16.7</v>
      </c>
    </row>
    <row r="40" spans="1:11" ht="13.8" x14ac:dyDescent="0.25">
      <c r="A40" s="89" t="s">
        <v>1041</v>
      </c>
      <c r="B40" s="133">
        <v>24.2</v>
      </c>
      <c r="C40" s="133">
        <v>24.3</v>
      </c>
      <c r="D40" s="133">
        <v>21.7</v>
      </c>
      <c r="E40" s="133">
        <v>19.3</v>
      </c>
      <c r="F40" s="133">
        <v>17.7</v>
      </c>
      <c r="G40" s="133">
        <v>18.100000000000001</v>
      </c>
      <c r="H40" s="133">
        <v>18.8</v>
      </c>
      <c r="I40" s="133">
        <v>17.3</v>
      </c>
      <c r="J40" s="133">
        <v>17</v>
      </c>
      <c r="K40" s="133">
        <v>16</v>
      </c>
    </row>
    <row r="41" spans="1:11" ht="13.8" x14ac:dyDescent="0.25">
      <c r="A41" s="89" t="s">
        <v>1042</v>
      </c>
      <c r="B41" s="133">
        <v>10.1</v>
      </c>
      <c r="C41" s="133">
        <v>10.3</v>
      </c>
      <c r="D41" s="133">
        <v>10.1</v>
      </c>
      <c r="E41" s="133">
        <v>10</v>
      </c>
      <c r="F41" s="133">
        <v>9.6999999999999993</v>
      </c>
      <c r="G41" s="133">
        <v>9.6999999999999993</v>
      </c>
      <c r="H41" s="133">
        <v>9.6</v>
      </c>
      <c r="I41" s="133">
        <v>9.8000000000000007</v>
      </c>
      <c r="J41" s="133">
        <v>9.8000000000000007</v>
      </c>
      <c r="K41" s="133">
        <v>9.8000000000000007</v>
      </c>
    </row>
    <row r="42" spans="1:11" ht="13.8" x14ac:dyDescent="0.25">
      <c r="A42" s="89" t="s">
        <v>1043</v>
      </c>
      <c r="B42" s="133">
        <v>13.3</v>
      </c>
      <c r="C42" s="133">
        <v>13.1</v>
      </c>
      <c r="D42" s="133">
        <v>12.6</v>
      </c>
      <c r="E42" s="133">
        <v>12.5</v>
      </c>
      <c r="F42" s="133">
        <v>12</v>
      </c>
      <c r="G42" s="133">
        <v>11.9</v>
      </c>
      <c r="H42" s="133">
        <v>11.6</v>
      </c>
      <c r="I42" s="133">
        <v>11.2</v>
      </c>
      <c r="J42" s="133">
        <v>11.4</v>
      </c>
      <c r="K42" s="133">
        <v>11.2</v>
      </c>
    </row>
    <row r="43" spans="1:11" ht="13.8" x14ac:dyDescent="0.25">
      <c r="A43" s="89" t="s">
        <v>1044</v>
      </c>
      <c r="B43" s="133">
        <v>16.100000000000001</v>
      </c>
      <c r="C43" s="133">
        <v>15.8</v>
      </c>
      <c r="D43" s="133">
        <v>16.600000000000001</v>
      </c>
      <c r="E43" s="133">
        <v>17</v>
      </c>
      <c r="F43" s="133">
        <v>16.8</v>
      </c>
      <c r="G43" s="133">
        <v>16.399999999999999</v>
      </c>
      <c r="H43" s="133">
        <v>16.3</v>
      </c>
      <c r="I43" s="133">
        <v>16.600000000000001</v>
      </c>
      <c r="J43" s="133">
        <v>17</v>
      </c>
      <c r="K43" s="133">
        <v>16.5</v>
      </c>
    </row>
    <row r="44" spans="1:11" ht="13.8" x14ac:dyDescent="0.25">
      <c r="A44" s="89" t="s">
        <v>1045</v>
      </c>
      <c r="B44" s="133">
        <v>65</v>
      </c>
      <c r="C44" s="133">
        <v>63.6</v>
      </c>
      <c r="D44" s="133">
        <v>65</v>
      </c>
      <c r="E44" s="133">
        <v>66</v>
      </c>
      <c r="F44" s="133">
        <v>66.7</v>
      </c>
      <c r="G44" s="133">
        <v>68</v>
      </c>
      <c r="H44" s="133">
        <v>65</v>
      </c>
      <c r="I44" s="133">
        <v>66.099999999999994</v>
      </c>
      <c r="J44" s="133">
        <v>65.599999999999994</v>
      </c>
      <c r="K44" s="133">
        <v>63.8</v>
      </c>
    </row>
    <row r="45" spans="1:11" ht="13.8" x14ac:dyDescent="0.25">
      <c r="A45" s="89" t="s">
        <v>1046</v>
      </c>
      <c r="B45" s="133">
        <v>66.400000000000006</v>
      </c>
      <c r="C45" s="133">
        <v>67.8</v>
      </c>
      <c r="D45" s="133">
        <v>68.900000000000006</v>
      </c>
      <c r="E45" s="133">
        <v>68.8</v>
      </c>
      <c r="F45" s="133">
        <v>68.099999999999994</v>
      </c>
      <c r="G45" s="133">
        <v>67.2</v>
      </c>
      <c r="H45" s="133">
        <v>62.9</v>
      </c>
      <c r="I45" s="133">
        <v>63.9</v>
      </c>
      <c r="J45" s="133">
        <v>63.4</v>
      </c>
      <c r="K45" s="133">
        <v>63.2</v>
      </c>
    </row>
    <row r="46" spans="1:11" ht="13.8" x14ac:dyDescent="0.25">
      <c r="A46" s="1323" t="s">
        <v>1047</v>
      </c>
      <c r="B46" s="133">
        <v>13.2</v>
      </c>
      <c r="C46" s="133">
        <v>13.2</v>
      </c>
      <c r="D46" s="133">
        <v>13</v>
      </c>
      <c r="E46" s="133">
        <v>13.1</v>
      </c>
      <c r="F46" s="133">
        <v>12.8</v>
      </c>
      <c r="G46" s="133">
        <v>12.4</v>
      </c>
      <c r="H46" s="133">
        <v>12.7</v>
      </c>
      <c r="I46" s="133">
        <v>12.8</v>
      </c>
      <c r="J46" s="133">
        <v>13.1</v>
      </c>
      <c r="K46" s="133">
        <v>12.9</v>
      </c>
    </row>
    <row r="47" spans="1:11" x14ac:dyDescent="0.25">
      <c r="B47" s="225"/>
      <c r="C47" s="225"/>
    </row>
    <row r="48" spans="1:11" x14ac:dyDescent="0.25">
      <c r="A48" s="1324" t="s">
        <v>1792</v>
      </c>
      <c r="B48" s="225"/>
      <c r="C48" s="225"/>
    </row>
    <row r="49" spans="1:11" x14ac:dyDescent="0.25">
      <c r="B49" s="225"/>
      <c r="C49" s="225"/>
    </row>
    <row r="50" spans="1:11" ht="13.8" x14ac:dyDescent="0.25">
      <c r="A50" s="1473" t="s">
        <v>2403</v>
      </c>
      <c r="B50" s="1473"/>
      <c r="C50" s="1473"/>
      <c r="D50" s="1473"/>
      <c r="E50" s="1473"/>
      <c r="F50" s="1473"/>
      <c r="G50" s="1473"/>
      <c r="H50" s="1473"/>
      <c r="I50" s="1473"/>
      <c r="J50" s="1473"/>
      <c r="K50" s="1473"/>
    </row>
    <row r="51" spans="1:11" x14ac:dyDescent="0.25">
      <c r="B51" s="225"/>
      <c r="C51" s="225"/>
    </row>
    <row r="53" spans="1:11" x14ac:dyDescent="0.25">
      <c r="B53" s="225"/>
      <c r="C53" s="225"/>
    </row>
    <row r="55" spans="1:11" x14ac:dyDescent="0.25">
      <c r="B55" s="225"/>
      <c r="C55" s="225"/>
    </row>
    <row r="57" spans="1:11" x14ac:dyDescent="0.25">
      <c r="B57" s="225"/>
      <c r="C57" s="225"/>
    </row>
    <row r="59" spans="1:11" x14ac:dyDescent="0.25">
      <c r="B59" s="225"/>
      <c r="C59" s="225"/>
    </row>
    <row r="61" spans="1:11" x14ac:dyDescent="0.25">
      <c r="B61" s="225"/>
      <c r="C61" s="225"/>
    </row>
    <row r="63" spans="1:11" x14ac:dyDescent="0.25">
      <c r="B63" s="225"/>
      <c r="C63" s="225"/>
    </row>
  </sheetData>
  <mergeCells count="11">
    <mergeCell ref="A29:K29"/>
    <mergeCell ref="A31:K31"/>
    <mergeCell ref="A32:K32"/>
    <mergeCell ref="A50:K50"/>
    <mergeCell ref="A1:K1"/>
    <mergeCell ref="A3:K3"/>
    <mergeCell ref="A4:K4"/>
    <mergeCell ref="A26:K26"/>
    <mergeCell ref="A20:K20"/>
    <mergeCell ref="A21:K21"/>
    <mergeCell ref="A22:K22"/>
  </mergeCells>
  <hyperlinks>
    <hyperlink ref="A26:K26" r:id="rId1" display="Source: Statistics Canada. Table 18-10-0001-01 Monthly average retail prices for gasoline and fuel oil, by geography" xr:uid="{00000000-0004-0000-4600-000000000000}"/>
    <hyperlink ref="A50:K50" r:id="rId2" display="Source: Statistics Canada. Table 18-10-0001-01 Monthly average retail prices for gasoline and fuel oil, by geography" xr:uid="{00000000-0004-0000-4600-000001000000}"/>
  </hyperlinks>
  <printOptions horizontalCentered="1"/>
  <pageMargins left="0.74803149606299202" right="0.74803149606299202" top="0.98425196850393704" bottom="0.98425196850393704" header="0.511811023622047" footer="0.511811023622047"/>
  <pageSetup scale="79" firstPageNumber="27" orientation="portrait" useFirstPageNumber="1" r:id="rId3"/>
  <headerFooter alignWithMargins="0"/>
  <legacyDrawingHF r:id="rId4"/>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48">
    <tabColor indexed="11"/>
    <pageSetUpPr fitToPage="1"/>
  </sheetPr>
  <dimension ref="A1:O85"/>
  <sheetViews>
    <sheetView zoomScaleNormal="100" workbookViewId="0">
      <selection sqref="A1:G1"/>
    </sheetView>
  </sheetViews>
  <sheetFormatPr defaultRowHeight="13.2" x14ac:dyDescent="0.25"/>
  <cols>
    <col min="1" max="1" width="16.33203125" customWidth="1"/>
    <col min="2" max="2" width="19.88671875" customWidth="1"/>
    <col min="3" max="3" width="18.5546875" bestFit="1" customWidth="1"/>
    <col min="4" max="4" width="18.33203125" customWidth="1"/>
    <col min="5" max="5" width="15" bestFit="1" customWidth="1"/>
    <col min="6" max="6" width="14.33203125" bestFit="1" customWidth="1"/>
    <col min="7" max="7" width="16" customWidth="1"/>
    <col min="8" max="8" width="12.33203125" bestFit="1" customWidth="1"/>
    <col min="9" max="9" width="10.33203125" bestFit="1" customWidth="1"/>
    <col min="10" max="10" width="12.33203125" bestFit="1" customWidth="1"/>
    <col min="11" max="11" width="10.33203125" bestFit="1" customWidth="1"/>
    <col min="12" max="12" width="12.33203125" bestFit="1" customWidth="1"/>
  </cols>
  <sheetData>
    <row r="1" spans="1:11" ht="17.399999999999999" x14ac:dyDescent="0.3">
      <c r="A1" s="1451" t="s">
        <v>905</v>
      </c>
      <c r="B1" s="1451"/>
      <c r="C1" s="1451"/>
      <c r="D1" s="1451"/>
      <c r="E1" s="1451"/>
      <c r="F1" s="1451"/>
      <c r="G1" s="1451"/>
    </row>
    <row r="2" spans="1:11" ht="17.399999999999999" x14ac:dyDescent="0.3">
      <c r="A2" s="27"/>
    </row>
    <row r="3" spans="1:11" ht="17.399999999999999" x14ac:dyDescent="0.3">
      <c r="A3" s="1452" t="s">
        <v>549</v>
      </c>
      <c r="B3" s="1452"/>
      <c r="C3" s="1452"/>
      <c r="D3" s="1452"/>
      <c r="E3" s="1452"/>
      <c r="F3" s="1452"/>
      <c r="G3" s="1452"/>
    </row>
    <row r="4" spans="1:11" ht="12.75" customHeight="1" x14ac:dyDescent="0.3">
      <c r="A4" s="15"/>
      <c r="B4" s="15"/>
      <c r="C4" s="15"/>
      <c r="D4" s="15"/>
      <c r="E4" s="15"/>
      <c r="F4" s="15"/>
      <c r="G4" s="15"/>
    </row>
    <row r="5" spans="1:11" ht="17.399999999999999" x14ac:dyDescent="0.3">
      <c r="A5" s="1451" t="s">
        <v>2562</v>
      </c>
      <c r="B5" s="1451"/>
      <c r="C5" s="1451"/>
      <c r="D5" s="1451"/>
      <c r="E5" s="1451"/>
      <c r="F5" s="1451"/>
      <c r="G5" s="1451"/>
    </row>
    <row r="7" spans="1:11" s="26" customFormat="1" ht="12" customHeight="1" x14ac:dyDescent="0.3">
      <c r="D7" s="28"/>
      <c r="E7" s="28"/>
      <c r="F7" s="28"/>
      <c r="G7" s="59"/>
    </row>
    <row r="8" spans="1:11" s="26" customFormat="1" ht="15.6" x14ac:dyDescent="0.3">
      <c r="B8" s="33"/>
      <c r="C8" s="33" t="s">
        <v>1347</v>
      </c>
      <c r="D8" s="439">
        <v>2017</v>
      </c>
      <c r="E8" s="439">
        <v>2018</v>
      </c>
      <c r="F8" s="439">
        <v>2019</v>
      </c>
      <c r="G8" s="439">
        <v>2020</v>
      </c>
    </row>
    <row r="9" spans="1:11" s="26" customFormat="1" ht="4.5" customHeight="1" thickBot="1" x14ac:dyDescent="0.35">
      <c r="A9" s="121"/>
      <c r="B9" s="121"/>
      <c r="C9" s="121"/>
      <c r="D9" s="138"/>
      <c r="E9" s="138"/>
      <c r="F9" s="138"/>
      <c r="G9" s="138"/>
    </row>
    <row r="10" spans="1:11" s="26" customFormat="1" ht="4.5" customHeight="1" x14ac:dyDescent="0.25">
      <c r="B10" s="20"/>
      <c r="C10" s="137"/>
      <c r="D10" s="13"/>
      <c r="E10" s="13"/>
      <c r="F10" s="13"/>
      <c r="G10" s="13"/>
    </row>
    <row r="11" spans="1:11" s="26" customFormat="1" ht="13.8" x14ac:dyDescent="0.25">
      <c r="A11" s="10" t="s">
        <v>1246</v>
      </c>
      <c r="C11" s="20" t="s">
        <v>603</v>
      </c>
      <c r="D11" s="954">
        <v>1727545</v>
      </c>
      <c r="E11" s="999">
        <v>1733385</v>
      </c>
      <c r="F11" s="1104">
        <v>1785954</v>
      </c>
      <c r="G11" s="1238">
        <v>1037696</v>
      </c>
      <c r="K11" s="1123"/>
    </row>
    <row r="12" spans="1:11" s="26" customFormat="1" ht="13.8" x14ac:dyDescent="0.25">
      <c r="A12" s="300" t="s">
        <v>1059</v>
      </c>
      <c r="C12" s="20"/>
      <c r="D12" s="546">
        <v>2.6324919767542809E-2</v>
      </c>
      <c r="E12" s="546">
        <v>3.3805197549123811E-3</v>
      </c>
      <c r="F12" s="546">
        <v>3.0327365241997528E-2</v>
      </c>
      <c r="G12" s="546">
        <f>G11/F11-1</f>
        <v>-0.41896823770377067</v>
      </c>
    </row>
    <row r="13" spans="1:11" s="26" customFormat="1" ht="13.8" x14ac:dyDescent="0.25">
      <c r="A13" s="10" t="s">
        <v>1247</v>
      </c>
      <c r="C13" s="20" t="s">
        <v>188</v>
      </c>
      <c r="D13" s="954">
        <v>525332</v>
      </c>
      <c r="E13" s="999">
        <v>545538</v>
      </c>
      <c r="F13" s="1104">
        <v>559744</v>
      </c>
      <c r="G13" s="1238">
        <v>292090</v>
      </c>
      <c r="I13" s="115"/>
      <c r="K13" s="115"/>
    </row>
    <row r="14" spans="1:11" s="26" customFormat="1" ht="13.8" x14ac:dyDescent="0.25">
      <c r="A14" s="10" t="s">
        <v>1248</v>
      </c>
      <c r="C14" s="20" t="s">
        <v>604</v>
      </c>
      <c r="D14" s="954">
        <v>190039</v>
      </c>
      <c r="E14" s="999">
        <v>186499</v>
      </c>
      <c r="F14" s="1104">
        <v>174627</v>
      </c>
      <c r="G14" s="1238">
        <v>186129</v>
      </c>
    </row>
    <row r="15" spans="1:11" s="26" customFormat="1" ht="13.8" x14ac:dyDescent="0.25">
      <c r="A15" s="10"/>
      <c r="C15" s="20"/>
      <c r="D15" s="21"/>
      <c r="E15" s="21"/>
      <c r="F15" s="21"/>
      <c r="G15" s="21"/>
    </row>
    <row r="16" spans="1:11" ht="13.8" x14ac:dyDescent="0.25">
      <c r="A16" s="1486" t="s">
        <v>1869</v>
      </c>
      <c r="B16" s="1486"/>
      <c r="C16" s="1486"/>
      <c r="D16" s="1486"/>
      <c r="E16" s="1486"/>
      <c r="F16" s="1486"/>
      <c r="G16" s="1486"/>
    </row>
    <row r="17" spans="1:15" ht="13.8" x14ac:dyDescent="0.25">
      <c r="A17" s="159"/>
    </row>
    <row r="18" spans="1:15" ht="15.75" customHeight="1" x14ac:dyDescent="0.25"/>
    <row r="19" spans="1:15" ht="12.75" customHeight="1" x14ac:dyDescent="0.25">
      <c r="A19" s="26"/>
    </row>
    <row r="21" spans="1:15" ht="17.399999999999999" x14ac:dyDescent="0.3">
      <c r="A21" s="1451" t="s">
        <v>2563</v>
      </c>
      <c r="B21" s="1451"/>
      <c r="C21" s="1451"/>
      <c r="D21" s="1451"/>
      <c r="E21" s="1451"/>
      <c r="F21" s="1451"/>
      <c r="G21" s="1451"/>
    </row>
    <row r="22" spans="1:15" x14ac:dyDescent="0.25">
      <c r="H22" s="517"/>
    </row>
    <row r="23" spans="1:15" x14ac:dyDescent="0.25">
      <c r="H23" s="425"/>
    </row>
    <row r="24" spans="1:15" ht="15.6" x14ac:dyDescent="0.3">
      <c r="A24" s="37"/>
      <c r="B24" s="37" t="s">
        <v>32</v>
      </c>
      <c r="C24" s="37" t="s">
        <v>1266</v>
      </c>
      <c r="D24" s="37"/>
      <c r="E24" s="37" t="s">
        <v>313</v>
      </c>
      <c r="F24" s="37" t="s">
        <v>171</v>
      </c>
      <c r="G24" s="37"/>
    </row>
    <row r="25" spans="1:15" ht="15.6" x14ac:dyDescent="0.3">
      <c r="A25" s="16" t="s">
        <v>614</v>
      </c>
      <c r="B25" s="37" t="s">
        <v>33</v>
      </c>
      <c r="C25" s="37" t="s">
        <v>34</v>
      </c>
      <c r="D25" s="37" t="s">
        <v>35</v>
      </c>
      <c r="E25" s="37" t="s">
        <v>314</v>
      </c>
      <c r="F25" s="37" t="s">
        <v>34</v>
      </c>
      <c r="G25" s="37" t="s">
        <v>315</v>
      </c>
    </row>
    <row r="26" spans="1:15" ht="4.5" customHeight="1" thickBot="1" x14ac:dyDescent="0.3">
      <c r="A26" s="87"/>
      <c r="B26" s="24"/>
      <c r="C26" s="24"/>
      <c r="D26" s="24"/>
      <c r="E26" s="24"/>
      <c r="F26" s="24"/>
      <c r="G26" s="24"/>
    </row>
    <row r="27" spans="1:15" ht="4.5" customHeight="1" x14ac:dyDescent="0.25">
      <c r="A27" s="1"/>
    </row>
    <row r="28" spans="1:15" ht="13.8" x14ac:dyDescent="0.25">
      <c r="A28" s="20">
        <v>2012</v>
      </c>
      <c r="B28" s="46">
        <v>138764</v>
      </c>
      <c r="C28" s="46" t="s">
        <v>1186</v>
      </c>
      <c r="D28" s="46">
        <v>438</v>
      </c>
      <c r="E28" s="13">
        <v>4598</v>
      </c>
      <c r="F28" s="46">
        <v>15175</v>
      </c>
      <c r="G28" s="46">
        <v>372494</v>
      </c>
      <c r="H28" s="156"/>
      <c r="I28" s="118"/>
      <c r="J28" s="1125"/>
      <c r="K28" s="1125"/>
      <c r="L28" s="47"/>
      <c r="M28" s="47"/>
      <c r="N28" s="47"/>
      <c r="O28" s="47"/>
    </row>
    <row r="29" spans="1:15" ht="13.8" x14ac:dyDescent="0.25">
      <c r="A29" s="630">
        <v>2013</v>
      </c>
      <c r="B29" s="46">
        <v>134688</v>
      </c>
      <c r="C29" s="13" t="s">
        <v>1186</v>
      </c>
      <c r="D29" s="46">
        <v>470</v>
      </c>
      <c r="E29" s="13">
        <v>4214</v>
      </c>
      <c r="F29" s="46">
        <v>15214</v>
      </c>
      <c r="G29" s="46">
        <v>366176</v>
      </c>
      <c r="H29" s="156"/>
      <c r="I29" s="118"/>
      <c r="J29" s="118"/>
      <c r="K29" s="118"/>
      <c r="L29" s="47"/>
    </row>
    <row r="30" spans="1:15" ht="13.8" x14ac:dyDescent="0.25">
      <c r="A30" s="689">
        <v>2014</v>
      </c>
      <c r="B30" s="46">
        <v>129889</v>
      </c>
      <c r="C30" s="13">
        <v>1036</v>
      </c>
      <c r="D30" s="46">
        <v>472</v>
      </c>
      <c r="E30" s="13">
        <v>4200</v>
      </c>
      <c r="F30" s="46">
        <v>14538</v>
      </c>
      <c r="G30" s="46">
        <v>353501</v>
      </c>
      <c r="H30" s="156"/>
      <c r="I30" s="118"/>
      <c r="J30" s="118"/>
      <c r="K30" s="118"/>
      <c r="L30" s="47"/>
    </row>
    <row r="31" spans="1:15" ht="13.8" x14ac:dyDescent="0.25">
      <c r="A31" s="762">
        <v>2015</v>
      </c>
      <c r="B31" s="13">
        <v>140529</v>
      </c>
      <c r="C31" s="13">
        <v>1184</v>
      </c>
      <c r="D31" s="13">
        <v>468</v>
      </c>
      <c r="E31" s="13">
        <v>4272</v>
      </c>
      <c r="F31" s="13">
        <v>14009</v>
      </c>
      <c r="G31" s="13">
        <v>383912</v>
      </c>
      <c r="H31" s="156"/>
      <c r="I31" s="118"/>
      <c r="J31" s="118"/>
      <c r="K31" s="118"/>
      <c r="L31" s="47"/>
    </row>
    <row r="32" spans="1:15" ht="13.8" x14ac:dyDescent="0.25">
      <c r="A32" s="845">
        <v>2016</v>
      </c>
      <c r="B32" s="13">
        <v>111429</v>
      </c>
      <c r="C32" s="13">
        <v>1113</v>
      </c>
      <c r="D32" s="13">
        <v>603</v>
      </c>
      <c r="E32" s="13">
        <v>4396</v>
      </c>
      <c r="F32" s="13">
        <v>12324</v>
      </c>
      <c r="G32" s="13">
        <v>311617</v>
      </c>
      <c r="H32" s="156"/>
      <c r="I32" s="118"/>
      <c r="J32" s="118"/>
      <c r="K32" s="118"/>
      <c r="L32" s="47"/>
    </row>
    <row r="33" spans="1:13" ht="13.8" x14ac:dyDescent="0.25">
      <c r="A33" s="952">
        <v>2017</v>
      </c>
      <c r="B33" s="13">
        <v>144413</v>
      </c>
      <c r="C33" s="13">
        <v>897</v>
      </c>
      <c r="D33" s="13">
        <v>681</v>
      </c>
      <c r="E33" s="13">
        <v>4312</v>
      </c>
      <c r="F33" s="13">
        <v>14148</v>
      </c>
      <c r="G33" s="13">
        <v>386642</v>
      </c>
      <c r="H33" s="156"/>
      <c r="L33" s="47"/>
    </row>
    <row r="34" spans="1:13" ht="13.8" x14ac:dyDescent="0.25">
      <c r="A34" s="997">
        <v>2018</v>
      </c>
      <c r="B34" s="13">
        <v>142623</v>
      </c>
      <c r="C34" s="13">
        <v>1709</v>
      </c>
      <c r="D34" s="13">
        <v>666</v>
      </c>
      <c r="E34" s="13">
        <v>4764</v>
      </c>
      <c r="F34" s="13">
        <v>14115</v>
      </c>
      <c r="G34" s="13">
        <v>380872</v>
      </c>
      <c r="H34" s="156"/>
      <c r="L34" s="47"/>
    </row>
    <row r="35" spans="1:13" ht="16.2" x14ac:dyDescent="0.25">
      <c r="A35" s="1124" t="s">
        <v>2418</v>
      </c>
      <c r="B35" s="13">
        <v>141044</v>
      </c>
      <c r="C35" s="13">
        <v>1323</v>
      </c>
      <c r="D35" s="13">
        <v>586</v>
      </c>
      <c r="E35" s="13">
        <v>3508</v>
      </c>
      <c r="F35" s="13">
        <v>15333</v>
      </c>
      <c r="G35" s="13">
        <v>369514</v>
      </c>
      <c r="H35" s="443"/>
      <c r="K35" s="47"/>
      <c r="L35" s="47"/>
    </row>
    <row r="36" spans="1:13" ht="16.2" x14ac:dyDescent="0.25">
      <c r="A36" s="1371" t="s">
        <v>2417</v>
      </c>
      <c r="B36" s="13">
        <v>55758</v>
      </c>
      <c r="C36" s="13">
        <v>425</v>
      </c>
      <c r="D36" s="13">
        <v>0</v>
      </c>
      <c r="E36" s="13">
        <v>1402</v>
      </c>
      <c r="F36" s="13">
        <v>10480</v>
      </c>
      <c r="G36" s="13">
        <v>136356</v>
      </c>
      <c r="H36" s="443"/>
      <c r="K36" s="47"/>
      <c r="L36" s="47"/>
      <c r="M36" s="118"/>
    </row>
    <row r="37" spans="1:13" ht="13.8" x14ac:dyDescent="0.25">
      <c r="A37" s="42" t="s">
        <v>1381</v>
      </c>
      <c r="B37" s="337">
        <f t="shared" ref="B37:F37" si="0">(B36/B35-1)*100</f>
        <v>-60.467655483395255</v>
      </c>
      <c r="C37" s="337">
        <f t="shared" si="0"/>
        <v>-67.876039304610742</v>
      </c>
      <c r="D37" s="337">
        <f t="shared" si="0"/>
        <v>-100</v>
      </c>
      <c r="E37" s="337">
        <f t="shared" si="0"/>
        <v>-60.034207525655646</v>
      </c>
      <c r="F37" s="337">
        <f t="shared" si="0"/>
        <v>-31.650688058436049</v>
      </c>
      <c r="G37" s="337">
        <f>(G36/G35-1)*100</f>
        <v>-63.098556482298363</v>
      </c>
      <c r="H37" s="118"/>
      <c r="K37" s="542"/>
      <c r="L37" s="47"/>
      <c r="M37" s="118"/>
    </row>
    <row r="38" spans="1:13" ht="13.8" x14ac:dyDescent="0.25">
      <c r="A38" s="42"/>
      <c r="B38" s="46"/>
      <c r="C38" s="46"/>
      <c r="D38" s="46"/>
      <c r="F38" s="46"/>
      <c r="G38" s="337"/>
      <c r="H38" s="118"/>
      <c r="K38" s="542"/>
      <c r="M38" s="47"/>
    </row>
    <row r="39" spans="1:13" ht="13.8" x14ac:dyDescent="0.25">
      <c r="A39" s="26" t="s">
        <v>337</v>
      </c>
      <c r="B39" s="46"/>
      <c r="C39" s="46"/>
      <c r="D39" s="46"/>
      <c r="E39" s="13"/>
      <c r="F39" s="46"/>
      <c r="G39" s="46"/>
      <c r="M39" s="443"/>
    </row>
    <row r="40" spans="1:13" ht="7.2" customHeight="1" x14ac:dyDescent="0.25">
      <c r="A40" s="1372"/>
      <c r="B40" s="46"/>
      <c r="C40" s="46"/>
      <c r="D40" s="46"/>
      <c r="E40" s="13"/>
      <c r="F40" s="46"/>
      <c r="G40" s="46"/>
      <c r="M40" s="443"/>
    </row>
    <row r="41" spans="1:13" ht="12.75" customHeight="1" x14ac:dyDescent="0.25">
      <c r="A41" s="1324" t="s">
        <v>1792</v>
      </c>
    </row>
    <row r="42" spans="1:13" ht="7.2" customHeight="1" x14ac:dyDescent="0.25">
      <c r="A42" s="1324"/>
    </row>
    <row r="43" spans="1:13" ht="12.75" customHeight="1" x14ac:dyDescent="0.25">
      <c r="A43" s="26" t="s">
        <v>1001</v>
      </c>
    </row>
    <row r="44" spans="1:13" ht="12.75" customHeight="1" x14ac:dyDescent="0.25">
      <c r="A44" s="26"/>
    </row>
    <row r="46" spans="1:13" ht="17.399999999999999" x14ac:dyDescent="0.3">
      <c r="A46" s="1451" t="s">
        <v>2564</v>
      </c>
      <c r="B46" s="1451"/>
      <c r="C46" s="1451"/>
      <c r="D46" s="1451"/>
      <c r="E46" s="1451"/>
      <c r="F46" s="1451"/>
      <c r="G46" s="1451"/>
    </row>
    <row r="47" spans="1:13" x14ac:dyDescent="0.25">
      <c r="A47" s="507"/>
      <c r="B47" s="507"/>
      <c r="C47" s="507"/>
      <c r="D47" s="507"/>
      <c r="E47" s="507"/>
      <c r="F47" s="507"/>
      <c r="G47" s="507"/>
      <c r="H47" s="517"/>
    </row>
    <row r="48" spans="1:13" ht="15.6" x14ac:dyDescent="0.3">
      <c r="A48" s="507"/>
      <c r="B48" s="507"/>
      <c r="C48" s="507"/>
      <c r="D48" s="505" t="s">
        <v>896</v>
      </c>
      <c r="E48" s="507"/>
      <c r="F48" s="507"/>
      <c r="G48" s="507"/>
      <c r="H48" s="425"/>
    </row>
    <row r="49" spans="1:13" ht="15.6" x14ac:dyDescent="0.3">
      <c r="A49" s="505"/>
      <c r="B49" s="505" t="s">
        <v>21</v>
      </c>
      <c r="C49" s="505"/>
      <c r="D49" s="505" t="s">
        <v>897</v>
      </c>
      <c r="E49" s="505" t="s">
        <v>313</v>
      </c>
      <c r="F49" s="505" t="s">
        <v>793</v>
      </c>
      <c r="G49" s="505"/>
    </row>
    <row r="50" spans="1:13" ht="15.6" x14ac:dyDescent="0.3">
      <c r="A50" s="778" t="s">
        <v>614</v>
      </c>
      <c r="B50" s="505" t="s">
        <v>954</v>
      </c>
      <c r="C50" s="505" t="s">
        <v>955</v>
      </c>
      <c r="D50" s="505" t="s">
        <v>956</v>
      </c>
      <c r="E50" s="505" t="s">
        <v>314</v>
      </c>
      <c r="F50" s="505" t="s">
        <v>794</v>
      </c>
      <c r="G50" s="505" t="s">
        <v>315</v>
      </c>
    </row>
    <row r="51" spans="1:13" ht="4.5" customHeight="1" thickBot="1" x14ac:dyDescent="0.3">
      <c r="A51" s="784"/>
      <c r="B51" s="456"/>
      <c r="C51" s="456"/>
      <c r="D51" s="456"/>
      <c r="E51" s="456"/>
      <c r="F51" s="456"/>
      <c r="G51" s="456"/>
    </row>
    <row r="52" spans="1:13" ht="4.5" customHeight="1" x14ac:dyDescent="0.25">
      <c r="A52" s="615"/>
      <c r="B52" s="507"/>
      <c r="C52" s="507"/>
      <c r="D52" s="507"/>
      <c r="E52" s="507"/>
      <c r="F52" s="507"/>
      <c r="G52" s="507"/>
    </row>
    <row r="53" spans="1:13" ht="13.8" x14ac:dyDescent="0.25">
      <c r="A53" s="785">
        <v>2012</v>
      </c>
      <c r="B53" s="436">
        <v>313</v>
      </c>
      <c r="C53" s="436">
        <v>36030</v>
      </c>
      <c r="D53" s="436">
        <v>8388</v>
      </c>
      <c r="E53" s="436">
        <v>2145</v>
      </c>
      <c r="F53" s="436">
        <v>35</v>
      </c>
      <c r="G53" s="436">
        <v>108737</v>
      </c>
      <c r="H53" s="47"/>
      <c r="I53" s="118"/>
      <c r="J53" s="118"/>
      <c r="K53" s="118"/>
      <c r="L53" s="118"/>
    </row>
    <row r="54" spans="1:13" ht="13.8" x14ac:dyDescent="0.25">
      <c r="A54" s="785">
        <v>2013</v>
      </c>
      <c r="B54" s="436">
        <v>304</v>
      </c>
      <c r="C54" s="436">
        <v>35200</v>
      </c>
      <c r="D54" s="436">
        <v>7640</v>
      </c>
      <c r="E54" s="436">
        <v>2211</v>
      </c>
      <c r="F54" s="436">
        <v>28</v>
      </c>
      <c r="G54" s="436">
        <v>104682</v>
      </c>
      <c r="H54" s="47"/>
      <c r="I54" s="118"/>
      <c r="J54" s="118"/>
      <c r="K54" s="118"/>
      <c r="L54" s="118"/>
    </row>
    <row r="55" spans="1:13" ht="13.8" x14ac:dyDescent="0.25">
      <c r="A55" s="785">
        <v>2014</v>
      </c>
      <c r="B55" s="436">
        <v>297</v>
      </c>
      <c r="C55" s="436">
        <v>34232</v>
      </c>
      <c r="D55" s="436">
        <v>6900</v>
      </c>
      <c r="E55" s="436">
        <v>2146</v>
      </c>
      <c r="F55" s="436">
        <v>26</v>
      </c>
      <c r="G55" s="436">
        <v>99772</v>
      </c>
      <c r="H55" s="47"/>
      <c r="I55" s="118"/>
      <c r="J55" s="118"/>
      <c r="K55" s="118"/>
      <c r="L55" s="118"/>
    </row>
    <row r="56" spans="1:13" ht="13.8" x14ac:dyDescent="0.25">
      <c r="A56" s="786">
        <v>2015</v>
      </c>
      <c r="B56" s="436">
        <v>292</v>
      </c>
      <c r="C56" s="436">
        <v>36173</v>
      </c>
      <c r="D56" s="436">
        <v>7176</v>
      </c>
      <c r="E56" s="436">
        <v>2120</v>
      </c>
      <c r="F56" s="436">
        <v>21</v>
      </c>
      <c r="G56" s="436">
        <v>105176</v>
      </c>
      <c r="H56" s="47"/>
      <c r="I56" s="118"/>
      <c r="J56" s="118"/>
      <c r="K56" s="118"/>
      <c r="L56" s="118"/>
    </row>
    <row r="57" spans="1:13" ht="13.8" x14ac:dyDescent="0.25">
      <c r="A57" s="846">
        <v>2016</v>
      </c>
      <c r="B57" s="436">
        <v>316</v>
      </c>
      <c r="C57" s="436">
        <v>38948</v>
      </c>
      <c r="D57" s="436">
        <v>7709</v>
      </c>
      <c r="E57" s="436">
        <v>2352</v>
      </c>
      <c r="F57" s="436">
        <v>26</v>
      </c>
      <c r="G57" s="436">
        <v>115148</v>
      </c>
      <c r="H57" s="47"/>
      <c r="I57" s="118"/>
      <c r="J57" s="118"/>
      <c r="K57" s="118"/>
      <c r="L57" s="118"/>
    </row>
    <row r="58" spans="1:13" ht="13.8" x14ac:dyDescent="0.25">
      <c r="A58" s="955">
        <v>2017</v>
      </c>
      <c r="B58" s="436">
        <v>323</v>
      </c>
      <c r="C58" s="436">
        <v>41653</v>
      </c>
      <c r="D58" s="436">
        <v>7911</v>
      </c>
      <c r="E58" s="436">
        <v>2344</v>
      </c>
      <c r="F58" s="436">
        <v>28</v>
      </c>
      <c r="G58" s="436">
        <v>119125</v>
      </c>
      <c r="H58" s="47"/>
      <c r="I58" s="118"/>
      <c r="J58" s="118"/>
      <c r="K58" s="118"/>
      <c r="L58" s="118"/>
    </row>
    <row r="59" spans="1:13" ht="13.8" x14ac:dyDescent="0.25">
      <c r="A59" s="1000">
        <v>2018</v>
      </c>
      <c r="B59" s="436">
        <v>328</v>
      </c>
      <c r="C59" s="436">
        <v>42817</v>
      </c>
      <c r="D59" s="436">
        <v>8715</v>
      </c>
      <c r="E59" s="436">
        <v>2402</v>
      </c>
      <c r="F59" s="436">
        <v>44</v>
      </c>
      <c r="G59" s="436">
        <v>123022</v>
      </c>
      <c r="H59" s="47"/>
      <c r="I59" s="118"/>
      <c r="J59" s="847"/>
      <c r="K59" s="118"/>
      <c r="L59" s="118"/>
    </row>
    <row r="60" spans="1:13" ht="13.8" x14ac:dyDescent="0.25">
      <c r="A60" s="1120">
        <v>2019</v>
      </c>
      <c r="B60" s="436">
        <v>333</v>
      </c>
      <c r="C60" s="436">
        <v>42645</v>
      </c>
      <c r="D60" s="436">
        <v>9372</v>
      </c>
      <c r="E60" s="436">
        <v>2311</v>
      </c>
      <c r="F60" s="436">
        <v>65</v>
      </c>
      <c r="G60" s="436">
        <v>123424</v>
      </c>
      <c r="H60" s="47"/>
      <c r="I60" s="118"/>
      <c r="J60" s="847"/>
      <c r="K60" s="118"/>
      <c r="L60" s="847"/>
    </row>
    <row r="61" spans="1:13" ht="13.8" x14ac:dyDescent="0.25">
      <c r="A61" s="1219">
        <v>2020</v>
      </c>
      <c r="B61" s="436">
        <v>268</v>
      </c>
      <c r="C61" s="436">
        <v>21911</v>
      </c>
      <c r="D61" s="436">
        <v>7634</v>
      </c>
      <c r="E61" s="436">
        <v>330</v>
      </c>
      <c r="F61" s="436">
        <v>40</v>
      </c>
      <c r="G61" s="436">
        <v>56627</v>
      </c>
      <c r="H61" s="47"/>
      <c r="I61" s="118"/>
      <c r="J61" s="847"/>
      <c r="K61" s="118"/>
      <c r="L61" s="847"/>
    </row>
    <row r="62" spans="1:13" x14ac:dyDescent="0.25">
      <c r="A62" s="448" t="s">
        <v>1381</v>
      </c>
      <c r="B62" s="509">
        <f>(B61/B60-1)*100</f>
        <v>-19.519519519519523</v>
      </c>
      <c r="C62" s="509">
        <f t="shared" ref="C62:G62" si="1">(C61/C60-1)*100</f>
        <v>-48.620002344940794</v>
      </c>
      <c r="D62" s="509">
        <f t="shared" si="1"/>
        <v>-18.544600938967136</v>
      </c>
      <c r="E62" s="509">
        <f t="shared" si="1"/>
        <v>-85.720467330160105</v>
      </c>
      <c r="F62" s="509">
        <f t="shared" si="1"/>
        <v>-38.46153846153846</v>
      </c>
      <c r="G62" s="509">
        <f t="shared" si="1"/>
        <v>-54.11994425719471</v>
      </c>
      <c r="H62" s="47"/>
      <c r="I62" s="118"/>
      <c r="J62" s="509"/>
      <c r="K62" s="118"/>
      <c r="L62" s="118"/>
      <c r="M62" s="172"/>
    </row>
    <row r="63" spans="1:13" ht="13.8" x14ac:dyDescent="0.25">
      <c r="A63" s="42"/>
      <c r="B63" s="13"/>
      <c r="C63" s="13"/>
      <c r="D63" s="13"/>
      <c r="E63" s="13"/>
      <c r="F63" s="13"/>
      <c r="G63" s="13"/>
      <c r="H63" s="47"/>
      <c r="I63" s="118"/>
      <c r="J63" s="118"/>
      <c r="K63" s="118"/>
      <c r="L63" s="847"/>
      <c r="M63" s="47"/>
    </row>
    <row r="64" spans="1:13" ht="13.8" x14ac:dyDescent="0.25">
      <c r="A64" s="1031" t="s">
        <v>1986</v>
      </c>
      <c r="B64" s="13"/>
      <c r="C64" s="13"/>
      <c r="D64" s="13"/>
      <c r="E64" s="13"/>
      <c r="F64" s="13"/>
      <c r="G64" s="13"/>
      <c r="H64" s="47"/>
      <c r="I64" s="118"/>
      <c r="J64" s="118"/>
      <c r="K64" s="118"/>
      <c r="L64" s="847"/>
      <c r="M64" s="47"/>
    </row>
    <row r="65" spans="1:13" ht="12.75" customHeight="1" x14ac:dyDescent="0.25">
      <c r="A65" s="10"/>
      <c r="B65" s="46"/>
      <c r="C65" s="46"/>
      <c r="D65" s="46"/>
      <c r="E65" s="46"/>
      <c r="F65" s="46"/>
      <c r="G65" s="46"/>
      <c r="M65" s="118"/>
    </row>
    <row r="66" spans="1:13" s="26" customFormat="1" ht="13.8" x14ac:dyDescent="0.25">
      <c r="A66" s="26" t="s">
        <v>337</v>
      </c>
    </row>
    <row r="68" spans="1:13" ht="13.8" x14ac:dyDescent="0.25">
      <c r="A68" s="26" t="s">
        <v>1083</v>
      </c>
    </row>
    <row r="70" spans="1:13" ht="17.399999999999999" x14ac:dyDescent="0.3">
      <c r="A70" s="1451" t="s">
        <v>332</v>
      </c>
      <c r="B70" s="1451"/>
      <c r="C70" s="1451"/>
      <c r="D70" s="1451"/>
      <c r="E70" s="1451"/>
      <c r="F70" s="1451"/>
      <c r="G70" s="1451"/>
      <c r="H70" s="29"/>
    </row>
    <row r="71" spans="1:13" ht="17.399999999999999" x14ac:dyDescent="0.3">
      <c r="A71" s="1451" t="s">
        <v>2565</v>
      </c>
      <c r="B71" s="1451"/>
      <c r="C71" s="1451"/>
      <c r="D71" s="1451"/>
      <c r="E71" s="1451"/>
      <c r="F71" s="1451"/>
      <c r="G71" s="1451"/>
      <c r="H71" s="29"/>
    </row>
    <row r="72" spans="1:13" ht="12.75" customHeight="1" x14ac:dyDescent="0.3">
      <c r="A72" s="15"/>
      <c r="B72" s="15"/>
      <c r="C72" s="15"/>
      <c r="D72" s="15"/>
      <c r="E72" s="15"/>
      <c r="F72" s="15"/>
      <c r="G72" s="15"/>
      <c r="H72" s="15"/>
    </row>
    <row r="74" spans="1:13" ht="15.6" x14ac:dyDescent="0.3">
      <c r="C74" s="37">
        <v>2016</v>
      </c>
      <c r="D74" s="37">
        <v>2017</v>
      </c>
      <c r="E74" s="37">
        <v>2018</v>
      </c>
      <c r="F74" s="37">
        <v>2019</v>
      </c>
      <c r="G74" s="37">
        <v>2020</v>
      </c>
    </row>
    <row r="75" spans="1:13" ht="4.5" customHeight="1" thickBot="1" x14ac:dyDescent="0.3">
      <c r="A75" s="24"/>
      <c r="B75" s="24"/>
      <c r="C75" s="18"/>
      <c r="D75" s="18"/>
      <c r="E75" s="18"/>
      <c r="F75" s="18"/>
      <c r="G75" s="18"/>
    </row>
    <row r="76" spans="1:13" ht="4.5" customHeight="1" x14ac:dyDescent="0.25">
      <c r="C76" s="14"/>
      <c r="D76" s="14"/>
      <c r="E76" s="14"/>
      <c r="F76" s="14"/>
      <c r="G76" s="14"/>
    </row>
    <row r="77" spans="1:13" ht="13.8" x14ac:dyDescent="0.25">
      <c r="A77" s="159" t="s">
        <v>426</v>
      </c>
      <c r="B77" s="159"/>
      <c r="C77" s="165">
        <v>175982</v>
      </c>
      <c r="D77" s="165">
        <v>185183</v>
      </c>
      <c r="E77" s="165">
        <v>184449</v>
      </c>
      <c r="F77" s="165">
        <v>190761</v>
      </c>
      <c r="G77" s="165">
        <v>36488</v>
      </c>
      <c r="H77" s="443"/>
      <c r="I77" s="118"/>
    </row>
    <row r="78" spans="1:13" ht="13.8" x14ac:dyDescent="0.25">
      <c r="A78" s="159" t="s">
        <v>427</v>
      </c>
      <c r="B78" s="159"/>
      <c r="C78" s="165">
        <v>178252</v>
      </c>
      <c r="D78" s="165">
        <v>185505</v>
      </c>
      <c r="E78" s="165">
        <v>186281</v>
      </c>
      <c r="F78" s="165">
        <v>192422</v>
      </c>
      <c r="G78" s="165">
        <v>34922</v>
      </c>
      <c r="H78" s="443"/>
      <c r="I78" s="118"/>
    </row>
    <row r="79" spans="1:13" ht="4.5" customHeight="1" x14ac:dyDescent="0.25">
      <c r="A79" s="159"/>
      <c r="B79" s="159"/>
      <c r="C79" s="210"/>
      <c r="D79" s="210"/>
      <c r="E79" s="210"/>
      <c r="F79" s="210"/>
      <c r="G79" s="210"/>
    </row>
    <row r="80" spans="1:13" ht="4.5" customHeight="1" x14ac:dyDescent="0.25">
      <c r="A80" s="159"/>
      <c r="B80" s="159"/>
      <c r="C80" s="165"/>
      <c r="D80" s="165"/>
      <c r="E80" s="165"/>
      <c r="F80" s="165"/>
      <c r="G80" s="165"/>
    </row>
    <row r="81" spans="1:8" ht="13.8" x14ac:dyDescent="0.25">
      <c r="A81" s="32" t="s">
        <v>428</v>
      </c>
      <c r="B81" s="32"/>
      <c r="C81" s="308">
        <v>354234</v>
      </c>
      <c r="D81" s="308">
        <v>370688</v>
      </c>
      <c r="E81" s="308">
        <v>370730</v>
      </c>
      <c r="F81" s="308">
        <v>383183</v>
      </c>
      <c r="G81" s="308">
        <f>SUM(G77:G78)</f>
        <v>71410</v>
      </c>
      <c r="H81" s="443"/>
    </row>
    <row r="82" spans="1:8" s="42" customFormat="1" ht="11.4" x14ac:dyDescent="0.2">
      <c r="A82" s="42" t="s">
        <v>1381</v>
      </c>
      <c r="C82" s="337">
        <v>11.877029195143818</v>
      </c>
      <c r="D82" s="337">
        <v>4.6449522067333993</v>
      </c>
      <c r="E82" s="337">
        <v>1.1330283149169063E-2</v>
      </c>
      <c r="F82" s="337">
        <v>3.3590483640385083</v>
      </c>
      <c r="G82" s="337">
        <f>(G81/F81-1)*100</f>
        <v>-81.363995793132787</v>
      </c>
    </row>
    <row r="83" spans="1:8" s="42" customFormat="1" ht="11.4" x14ac:dyDescent="0.2">
      <c r="C83" s="194"/>
      <c r="D83" s="194"/>
      <c r="E83" s="194"/>
      <c r="F83" s="194"/>
      <c r="G83" s="194"/>
    </row>
    <row r="85" spans="1:8" ht="13.8" x14ac:dyDescent="0.25">
      <c r="A85" s="26" t="s">
        <v>1002</v>
      </c>
    </row>
  </sheetData>
  <customSheetViews>
    <customSheetView guid="{9014CDA8-C3FC-41E6-A045-DAEFC55B82B1}" showPageBreaks="1" fitToPage="1" printArea="1" topLeftCell="A61">
      <selection activeCell="H77" sqref="H76:H77"/>
      <pageMargins left="0.75" right="0.75" top="1" bottom="1" header="0.5" footer="0.5"/>
      <printOptions horizontalCentered="1"/>
      <pageSetup scale="60" firstPageNumber="33" orientation="portrait" horizontalDpi="4294967293" verticalDpi="300" r:id="rId1"/>
      <headerFooter alignWithMargins="0">
        <oddFooter>&amp;C&amp;P</oddFooter>
      </headerFooter>
    </customSheetView>
    <customSheetView guid="{F67F5823-51D5-4D47-B100-5B47C1E6BCB9}" showPageBreaks="1" fitToPage="1" printArea="1" topLeftCell="A61">
      <selection activeCell="H77" sqref="H76:H77"/>
      <pageMargins left="0.75" right="0.75" top="1" bottom="1" header="0.5" footer="0.5"/>
      <printOptions horizontalCentered="1"/>
      <pageSetup scale="60" firstPageNumber="33" orientation="portrait" horizontalDpi="4294967293" verticalDpi="300" r:id="rId2"/>
      <headerFooter alignWithMargins="0">
        <oddFooter>&amp;C&amp;P</oddFooter>
      </headerFooter>
    </customSheetView>
  </customSheetViews>
  <mergeCells count="8">
    <mergeCell ref="A70:G70"/>
    <mergeCell ref="A71:G71"/>
    <mergeCell ref="A46:G46"/>
    <mergeCell ref="A1:G1"/>
    <mergeCell ref="A3:G3"/>
    <mergeCell ref="A5:G5"/>
    <mergeCell ref="A21:G21"/>
    <mergeCell ref="A16:G16"/>
  </mergeCells>
  <phoneticPr fontId="0" type="noConversion"/>
  <printOptions horizontalCentered="1"/>
  <pageMargins left="0.74803149606299202" right="0.74803149606299202" top="0.98425196850393704" bottom="0.98425196850393704" header="0.511811023622047" footer="0.511811023622047"/>
  <pageSetup scale="63" firstPageNumber="27" orientation="portrait" useFirstPageNumber="1" r:id="rId3"/>
  <headerFooter alignWithMargins="0"/>
  <legacyDrawingHF r:id="rId4"/>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tabColor indexed="11"/>
    <pageSetUpPr fitToPage="1"/>
  </sheetPr>
  <dimension ref="A1:K80"/>
  <sheetViews>
    <sheetView zoomScaleNormal="100" workbookViewId="0">
      <selection sqref="A1:K1"/>
    </sheetView>
  </sheetViews>
  <sheetFormatPr defaultColWidth="9.109375" defaultRowHeight="13.2" x14ac:dyDescent="0.25"/>
  <cols>
    <col min="1" max="1" width="50.33203125" style="857" customWidth="1"/>
    <col min="2" max="11" width="9.88671875" style="857" customWidth="1"/>
    <col min="12" max="16384" width="9.109375" style="857"/>
  </cols>
  <sheetData>
    <row r="1" spans="1:11" ht="18" customHeight="1" x14ac:dyDescent="0.3">
      <c r="A1" s="1475" t="s">
        <v>906</v>
      </c>
      <c r="B1" s="1475"/>
      <c r="C1" s="1475"/>
      <c r="D1" s="1475"/>
      <c r="E1" s="1475"/>
      <c r="F1" s="1475"/>
      <c r="G1" s="1475"/>
      <c r="H1" s="1475"/>
      <c r="I1" s="1475"/>
      <c r="J1" s="1475"/>
      <c r="K1" s="1475"/>
    </row>
    <row r="2" spans="1:11" ht="17.399999999999999" x14ac:dyDescent="0.3">
      <c r="A2" s="890"/>
    </row>
    <row r="3" spans="1:11" ht="17.399999999999999" x14ac:dyDescent="0.3">
      <c r="A3" s="1476" t="s">
        <v>549</v>
      </c>
      <c r="B3" s="1476"/>
      <c r="C3" s="1476"/>
      <c r="D3" s="1476"/>
      <c r="E3" s="1476"/>
      <c r="F3" s="1476"/>
      <c r="G3" s="1476"/>
      <c r="H3" s="1476"/>
      <c r="I3" s="1476"/>
      <c r="J3" s="1476"/>
      <c r="K3" s="1476"/>
    </row>
    <row r="4" spans="1:11" ht="12.75" customHeight="1" x14ac:dyDescent="0.3">
      <c r="A4" s="889"/>
      <c r="B4" s="889"/>
      <c r="C4" s="889"/>
      <c r="D4" s="889"/>
      <c r="E4" s="889"/>
    </row>
    <row r="5" spans="1:11" ht="17.399999999999999" x14ac:dyDescent="0.3">
      <c r="A5" s="1475" t="s">
        <v>2566</v>
      </c>
      <c r="B5" s="1475"/>
      <c r="C5" s="1475"/>
      <c r="D5" s="1475"/>
      <c r="E5" s="1475"/>
      <c r="F5" s="1475"/>
      <c r="G5" s="1475"/>
      <c r="H5" s="1475"/>
      <c r="I5" s="1475"/>
      <c r="J5" s="1475"/>
      <c r="K5" s="1475"/>
    </row>
    <row r="6" spans="1:11" ht="17.399999999999999" x14ac:dyDescent="0.3">
      <c r="A6" s="1475" t="s">
        <v>1833</v>
      </c>
      <c r="B6" s="1475"/>
      <c r="C6" s="1475"/>
      <c r="D6" s="1475"/>
      <c r="E6" s="1475"/>
      <c r="F6" s="1475"/>
      <c r="G6" s="1475"/>
      <c r="H6" s="1475"/>
      <c r="I6" s="1475"/>
      <c r="J6" s="1475"/>
      <c r="K6" s="1475"/>
    </row>
    <row r="7" spans="1:11" s="858" customFormat="1" ht="12" customHeight="1" x14ac:dyDescent="0.25">
      <c r="B7" s="888"/>
      <c r="C7" s="888"/>
      <c r="D7" s="888"/>
      <c r="E7" s="888"/>
    </row>
    <row r="8" spans="1:11" s="882" customFormat="1" ht="18" x14ac:dyDescent="0.3">
      <c r="B8" s="880">
        <v>2010</v>
      </c>
      <c r="C8" s="880">
        <v>2011</v>
      </c>
      <c r="D8" s="880">
        <v>2012</v>
      </c>
      <c r="E8" s="880">
        <v>2013</v>
      </c>
      <c r="F8" s="880">
        <v>2014</v>
      </c>
      <c r="G8" s="880">
        <v>2015</v>
      </c>
      <c r="H8" s="880">
        <v>2016</v>
      </c>
      <c r="I8" s="880" t="s">
        <v>2159</v>
      </c>
      <c r="J8" s="880" t="s">
        <v>2315</v>
      </c>
      <c r="K8" s="880" t="s">
        <v>2314</v>
      </c>
    </row>
    <row r="9" spans="1:11" s="858" customFormat="1" ht="4.5" customHeight="1" thickBot="1" x14ac:dyDescent="0.35">
      <c r="A9" s="875"/>
      <c r="B9" s="874"/>
      <c r="C9" s="874"/>
      <c r="D9" s="874"/>
      <c r="E9" s="874"/>
      <c r="F9" s="874"/>
      <c r="G9" s="874"/>
      <c r="H9" s="874"/>
      <c r="I9" s="874"/>
      <c r="J9" s="874"/>
      <c r="K9" s="874"/>
    </row>
    <row r="10" spans="1:11" s="858" customFormat="1" ht="4.5" customHeight="1" x14ac:dyDescent="0.25">
      <c r="B10" s="862"/>
      <c r="C10" s="862"/>
      <c r="D10" s="862"/>
      <c r="E10" s="862"/>
      <c r="F10" s="862"/>
      <c r="G10" s="862"/>
      <c r="H10" s="862"/>
      <c r="I10" s="862"/>
      <c r="J10" s="862"/>
      <c r="K10" s="862"/>
    </row>
    <row r="11" spans="1:11" s="882" customFormat="1" ht="13.8" x14ac:dyDescent="0.25">
      <c r="A11" s="887" t="s">
        <v>1832</v>
      </c>
      <c r="B11" s="1005">
        <v>59.4</v>
      </c>
      <c r="C11" s="1005">
        <v>57.2</v>
      </c>
      <c r="D11" s="1005">
        <v>72.3</v>
      </c>
      <c r="E11" s="1005">
        <v>84.9</v>
      </c>
      <c r="F11" s="1005">
        <v>86</v>
      </c>
      <c r="G11" s="1005">
        <v>74.8</v>
      </c>
      <c r="H11" s="1005">
        <v>66.400000000000006</v>
      </c>
      <c r="I11" s="1005">
        <v>63.7</v>
      </c>
      <c r="J11" s="1005">
        <v>57.2</v>
      </c>
      <c r="K11" s="1005">
        <v>51.7</v>
      </c>
    </row>
    <row r="12" spans="1:11" s="882" customFormat="1" ht="13.8" x14ac:dyDescent="0.25">
      <c r="A12" s="887" t="s">
        <v>1831</v>
      </c>
      <c r="B12" s="1005">
        <v>80.2</v>
      </c>
      <c r="C12" s="1005">
        <v>81.5</v>
      </c>
      <c r="D12" s="1005">
        <v>91.7</v>
      </c>
      <c r="E12" s="1005">
        <v>98.2</v>
      </c>
      <c r="F12" s="1005">
        <v>114.4</v>
      </c>
      <c r="G12" s="1005">
        <v>140</v>
      </c>
      <c r="H12" s="1005">
        <v>174.8</v>
      </c>
      <c r="I12" s="1005">
        <v>189.1</v>
      </c>
      <c r="J12" s="1005">
        <v>179.5</v>
      </c>
      <c r="K12" s="1005">
        <v>194.5</v>
      </c>
    </row>
    <row r="13" spans="1:11" s="882" customFormat="1" ht="13.8" x14ac:dyDescent="0.25">
      <c r="A13" s="887" t="s">
        <v>1830</v>
      </c>
      <c r="B13" s="1005">
        <v>45.4</v>
      </c>
      <c r="C13" s="1005">
        <v>39.9</v>
      </c>
      <c r="D13" s="1005">
        <v>44</v>
      </c>
      <c r="E13" s="1005">
        <v>48.7</v>
      </c>
      <c r="F13" s="1005">
        <v>48.9</v>
      </c>
      <c r="G13" s="1005">
        <v>54.7</v>
      </c>
      <c r="H13" s="1005">
        <v>63</v>
      </c>
      <c r="I13" s="1005">
        <v>65.2</v>
      </c>
      <c r="J13" s="1005">
        <v>63.7</v>
      </c>
      <c r="K13" s="1005">
        <v>68.8</v>
      </c>
    </row>
    <row r="14" spans="1:11" s="882" customFormat="1" ht="13.8" x14ac:dyDescent="0.25">
      <c r="A14" s="887" t="s">
        <v>1829</v>
      </c>
      <c r="B14" s="1005">
        <v>4.3</v>
      </c>
      <c r="C14" s="1005">
        <v>3.6</v>
      </c>
      <c r="D14" s="1005">
        <v>2</v>
      </c>
      <c r="E14" s="1005">
        <v>2.2000000000000002</v>
      </c>
      <c r="F14" s="1005">
        <v>2.4</v>
      </c>
      <c r="G14" s="1005">
        <v>2.6</v>
      </c>
      <c r="H14" s="1005">
        <v>2.8</v>
      </c>
      <c r="I14" s="1005">
        <v>2.7</v>
      </c>
      <c r="J14" s="1005">
        <v>2.6</v>
      </c>
      <c r="K14" s="1005">
        <v>2.7</v>
      </c>
    </row>
    <row r="15" spans="1:11" s="882" customFormat="1" ht="13.8" x14ac:dyDescent="0.25">
      <c r="A15" s="887" t="s">
        <v>1828</v>
      </c>
      <c r="B15" s="1005">
        <v>55.6</v>
      </c>
      <c r="C15" s="1005">
        <v>56.1</v>
      </c>
      <c r="D15" s="1005">
        <v>57.8</v>
      </c>
      <c r="E15" s="1005">
        <v>58.1</v>
      </c>
      <c r="F15" s="1005">
        <v>60.7</v>
      </c>
      <c r="G15" s="1005">
        <v>65.8</v>
      </c>
      <c r="H15" s="1005">
        <v>72.400000000000006</v>
      </c>
      <c r="I15" s="1005">
        <v>81.8</v>
      </c>
      <c r="J15" s="1005">
        <v>89</v>
      </c>
      <c r="K15" s="1005">
        <v>96.6</v>
      </c>
    </row>
    <row r="16" spans="1:11" s="882" customFormat="1" ht="13.8" x14ac:dyDescent="0.25">
      <c r="A16" s="887" t="s">
        <v>1827</v>
      </c>
      <c r="B16" s="1005">
        <v>214.8</v>
      </c>
      <c r="C16" s="1005">
        <v>251.3</v>
      </c>
      <c r="D16" s="1005">
        <v>249.3</v>
      </c>
      <c r="E16" s="1005">
        <v>263.60000000000002</v>
      </c>
      <c r="F16" s="1005">
        <v>269.60000000000002</v>
      </c>
      <c r="G16" s="1005">
        <v>227.9</v>
      </c>
      <c r="H16" s="1005">
        <v>220.3</v>
      </c>
      <c r="I16" s="1005">
        <v>249.1</v>
      </c>
      <c r="J16" s="1005">
        <v>283</v>
      </c>
      <c r="K16" s="1005">
        <v>269.8</v>
      </c>
    </row>
    <row r="17" spans="1:11" s="882" customFormat="1" ht="13.8" x14ac:dyDescent="0.25">
      <c r="A17" s="887" t="s">
        <v>1826</v>
      </c>
      <c r="B17" s="1005">
        <v>32.700000000000003</v>
      </c>
      <c r="C17" s="1005">
        <v>34.4</v>
      </c>
      <c r="D17" s="1005">
        <v>34.9</v>
      </c>
      <c r="E17" s="1005">
        <v>34.799999999999997</v>
      </c>
      <c r="F17" s="1005">
        <v>36.700000000000003</v>
      </c>
      <c r="G17" s="1005">
        <v>40.1</v>
      </c>
      <c r="H17" s="1005">
        <v>43.4</v>
      </c>
      <c r="I17" s="1005">
        <v>45.9</v>
      </c>
      <c r="J17" s="1005">
        <v>47.5</v>
      </c>
      <c r="K17" s="1005">
        <v>49.2</v>
      </c>
    </row>
    <row r="18" spans="1:11" s="882" customFormat="1" ht="13.8" x14ac:dyDescent="0.25">
      <c r="A18" s="887" t="s">
        <v>1825</v>
      </c>
      <c r="B18" s="1005">
        <v>4</v>
      </c>
      <c r="C18" s="1005">
        <v>4.3</v>
      </c>
      <c r="D18" s="1005">
        <v>4.4000000000000004</v>
      </c>
      <c r="E18" s="1005">
        <v>4.8</v>
      </c>
      <c r="F18" s="1005">
        <v>5.4</v>
      </c>
      <c r="G18" s="1005">
        <v>5.7</v>
      </c>
      <c r="H18" s="1005">
        <v>6.1</v>
      </c>
      <c r="I18" s="1005">
        <v>6.6</v>
      </c>
      <c r="J18" s="1005">
        <v>6.8</v>
      </c>
      <c r="K18" s="1005">
        <v>7.1</v>
      </c>
    </row>
    <row r="19" spans="1:11" s="882" customFormat="1" ht="13.8" x14ac:dyDescent="0.25">
      <c r="A19" s="887" t="s">
        <v>1824</v>
      </c>
      <c r="B19" s="1005">
        <v>3.5</v>
      </c>
      <c r="C19" s="1005">
        <v>3.8</v>
      </c>
      <c r="D19" s="1005">
        <v>4</v>
      </c>
      <c r="E19" s="1005">
        <v>3.9</v>
      </c>
      <c r="F19" s="1005">
        <v>4.0999999999999996</v>
      </c>
      <c r="G19" s="1005">
        <v>4.0999999999999996</v>
      </c>
      <c r="H19" s="1005">
        <v>4.2</v>
      </c>
      <c r="I19" s="1005">
        <v>4.4000000000000004</v>
      </c>
      <c r="J19" s="1005">
        <v>4.5999999999999996</v>
      </c>
      <c r="K19" s="1005">
        <v>4.8</v>
      </c>
    </row>
    <row r="20" spans="1:11" s="882" customFormat="1" ht="13.8" x14ac:dyDescent="0.25">
      <c r="A20" s="887" t="s">
        <v>1823</v>
      </c>
      <c r="B20" s="1005">
        <v>28.8</v>
      </c>
      <c r="C20" s="1005">
        <v>29.4</v>
      </c>
      <c r="D20" s="1005">
        <v>30.5</v>
      </c>
      <c r="E20" s="1005">
        <v>30.2</v>
      </c>
      <c r="F20" s="1005">
        <v>31.2</v>
      </c>
      <c r="G20" s="1005">
        <v>32</v>
      </c>
      <c r="H20" s="1005">
        <v>36.700000000000003</v>
      </c>
      <c r="I20" s="1005">
        <v>38.9</v>
      </c>
      <c r="J20" s="1005">
        <v>39.6</v>
      </c>
      <c r="K20" s="1005">
        <v>39.700000000000003</v>
      </c>
    </row>
    <row r="21" spans="1:11" s="882" customFormat="1" ht="13.8" x14ac:dyDescent="0.25">
      <c r="A21" s="887" t="s">
        <v>1822</v>
      </c>
      <c r="B21" s="1005">
        <v>4.5999999999999996</v>
      </c>
      <c r="C21" s="1005">
        <v>4.9000000000000004</v>
      </c>
      <c r="D21" s="1005">
        <v>4.5</v>
      </c>
      <c r="E21" s="1005">
        <v>5</v>
      </c>
      <c r="F21" s="1005">
        <v>5.5</v>
      </c>
      <c r="G21" s="1005">
        <v>5.3</v>
      </c>
      <c r="H21" s="1005">
        <v>5.3</v>
      </c>
      <c r="I21" s="1005">
        <v>5.5</v>
      </c>
      <c r="J21" s="1005">
        <v>5.3</v>
      </c>
      <c r="K21" s="1005">
        <v>4.7</v>
      </c>
    </row>
    <row r="22" spans="1:11" s="882" customFormat="1" ht="13.8" x14ac:dyDescent="0.25">
      <c r="A22" s="887" t="s">
        <v>1821</v>
      </c>
      <c r="B22" s="1005">
        <v>3.1</v>
      </c>
      <c r="C22" s="1005">
        <v>3.2</v>
      </c>
      <c r="D22" s="1005">
        <v>3.2</v>
      </c>
      <c r="E22" s="1005">
        <v>3.5</v>
      </c>
      <c r="F22" s="1005">
        <v>3.7</v>
      </c>
      <c r="G22" s="1005">
        <v>3.7</v>
      </c>
      <c r="H22" s="1005">
        <v>3.8</v>
      </c>
      <c r="I22" s="1005">
        <v>3.9</v>
      </c>
      <c r="J22" s="1005">
        <v>4.0999999999999996</v>
      </c>
      <c r="K22" s="1005">
        <v>4.3</v>
      </c>
    </row>
    <row r="23" spans="1:11" s="882" customFormat="1" ht="13.8" x14ac:dyDescent="0.25">
      <c r="A23" s="887" t="s">
        <v>1820</v>
      </c>
      <c r="B23" s="1005">
        <v>29.4</v>
      </c>
      <c r="C23" s="1005">
        <v>31.1</v>
      </c>
      <c r="D23" s="1005">
        <v>33.9</v>
      </c>
      <c r="E23" s="1005">
        <v>34.200000000000003</v>
      </c>
      <c r="F23" s="1005">
        <v>36.1</v>
      </c>
      <c r="G23" s="1005">
        <v>36.4</v>
      </c>
      <c r="H23" s="1005">
        <v>38.9</v>
      </c>
      <c r="I23" s="1005">
        <v>42.4</v>
      </c>
      <c r="J23" s="1005">
        <v>44.4</v>
      </c>
      <c r="K23" s="1005">
        <v>47.2</v>
      </c>
    </row>
    <row r="24" spans="1:11" s="882" customFormat="1" ht="13.8" x14ac:dyDescent="0.25">
      <c r="A24" s="887" t="s">
        <v>1819</v>
      </c>
      <c r="B24" s="1005">
        <v>3.8</v>
      </c>
      <c r="C24" s="1005">
        <v>3.7</v>
      </c>
      <c r="D24" s="1005">
        <v>3.6</v>
      </c>
      <c r="E24" s="1005">
        <v>3.6</v>
      </c>
      <c r="F24" s="1005">
        <v>3.5</v>
      </c>
      <c r="G24" s="1005">
        <v>3.9</v>
      </c>
      <c r="H24" s="1005">
        <v>3.5</v>
      </c>
      <c r="I24" s="1005">
        <v>4.2</v>
      </c>
      <c r="J24" s="1005">
        <v>4.2</v>
      </c>
      <c r="K24" s="1005">
        <v>4.2</v>
      </c>
    </row>
    <row r="25" spans="1:11" s="882" customFormat="1" ht="13.8" x14ac:dyDescent="0.25">
      <c r="A25" s="887" t="s">
        <v>1818</v>
      </c>
      <c r="B25" s="1005">
        <v>7.8</v>
      </c>
      <c r="C25" s="1005">
        <v>8.3000000000000007</v>
      </c>
      <c r="D25" s="1005">
        <v>8.6999999999999993</v>
      </c>
      <c r="E25" s="1005">
        <v>8.9</v>
      </c>
      <c r="F25" s="1005">
        <v>9</v>
      </c>
      <c r="G25" s="1005">
        <v>9.4</v>
      </c>
      <c r="H25" s="1005">
        <v>9.9</v>
      </c>
      <c r="I25" s="1005">
        <v>10.4</v>
      </c>
      <c r="J25" s="1005">
        <v>11</v>
      </c>
      <c r="K25" s="1005">
        <v>11.2</v>
      </c>
    </row>
    <row r="26" spans="1:11" s="882" customFormat="1" ht="4.5" customHeight="1" thickBot="1" x14ac:dyDescent="0.35">
      <c r="A26" s="875"/>
      <c r="B26" s="1006"/>
      <c r="C26" s="1006"/>
      <c r="D26" s="1006"/>
      <c r="E26" s="1006"/>
      <c r="F26" s="1006"/>
      <c r="G26" s="1006"/>
      <c r="H26" s="1006"/>
      <c r="I26" s="1006"/>
      <c r="J26" s="1006"/>
      <c r="K26" s="1006"/>
    </row>
    <row r="27" spans="1:11" s="882" customFormat="1" ht="4.5" customHeight="1" x14ac:dyDescent="0.25">
      <c r="A27" s="873"/>
      <c r="B27" s="1007"/>
      <c r="C27" s="1007"/>
      <c r="D27" s="1007"/>
      <c r="E27" s="1007"/>
      <c r="F27" s="1007"/>
      <c r="G27" s="1007"/>
      <c r="H27" s="1007"/>
      <c r="I27" s="1007"/>
      <c r="J27" s="1007"/>
      <c r="K27" s="1007"/>
    </row>
    <row r="28" spans="1:11" s="882" customFormat="1" ht="13.8" x14ac:dyDescent="0.25">
      <c r="A28" s="886" t="s">
        <v>1817</v>
      </c>
      <c r="B28" s="1008">
        <v>577.4</v>
      </c>
      <c r="C28" s="1008">
        <v>612.79999999999995</v>
      </c>
      <c r="D28" s="1008">
        <v>644.70000000000005</v>
      </c>
      <c r="E28" s="1008">
        <v>684.5</v>
      </c>
      <c r="F28" s="1008">
        <v>717.2</v>
      </c>
      <c r="G28" s="1008">
        <v>706.2</v>
      </c>
      <c r="H28" s="1008">
        <v>751.6</v>
      </c>
      <c r="I28" s="1008">
        <v>813.8</v>
      </c>
      <c r="J28" s="1008">
        <v>842.7</v>
      </c>
      <c r="K28" s="1008">
        <v>856.4</v>
      </c>
    </row>
    <row r="29" spans="1:11" s="882" customFormat="1" ht="14.4" x14ac:dyDescent="0.3">
      <c r="A29" s="885" t="s">
        <v>1816</v>
      </c>
      <c r="B29" s="1009">
        <v>15.967920353982301</v>
      </c>
      <c r="C29" s="1009">
        <v>16.164600369295698</v>
      </c>
      <c r="D29" s="1009">
        <v>16.543494996150887</v>
      </c>
      <c r="E29" s="1009">
        <v>17.061316051844464</v>
      </c>
      <c r="F29" s="1009">
        <v>17.403542829410338</v>
      </c>
      <c r="G29" s="1009">
        <v>16.826304503216587</v>
      </c>
      <c r="H29" s="1009">
        <v>17.370002311070028</v>
      </c>
      <c r="I29" s="1009">
        <f t="shared" ref="I29:J29" si="0">(I28/H28-1)*100</f>
        <v>8.2756785524214838</v>
      </c>
      <c r="J29" s="1009">
        <f t="shared" si="0"/>
        <v>3.5512410911772152</v>
      </c>
      <c r="K29" s="1009">
        <f>(K28/J28-1)*100</f>
        <v>1.6257268304260108</v>
      </c>
    </row>
    <row r="30" spans="1:11" s="882" customFormat="1" ht="14.4" x14ac:dyDescent="0.3">
      <c r="A30" s="885"/>
      <c r="B30" s="884"/>
      <c r="C30" s="884"/>
      <c r="D30" s="884"/>
      <c r="E30" s="883"/>
      <c r="F30" s="883"/>
      <c r="G30" s="883"/>
      <c r="H30" s="883"/>
      <c r="I30" s="883"/>
      <c r="J30" s="883"/>
      <c r="K30" s="883"/>
    </row>
    <row r="31" spans="1:11" s="882" customFormat="1" ht="14.4" x14ac:dyDescent="0.3">
      <c r="A31" s="159" t="s">
        <v>1326</v>
      </c>
      <c r="B31" s="883"/>
      <c r="C31" s="884"/>
      <c r="D31" s="884"/>
      <c r="E31" s="884"/>
      <c r="F31" s="883"/>
      <c r="G31" s="883"/>
      <c r="H31" s="883"/>
      <c r="I31" s="883"/>
      <c r="J31" s="883"/>
      <c r="K31" s="883"/>
    </row>
    <row r="32" spans="1:11" s="882" customFormat="1" ht="14.4" x14ac:dyDescent="0.3">
      <c r="A32" s="159"/>
      <c r="B32" s="883"/>
      <c r="C32" s="884"/>
      <c r="D32" s="884"/>
      <c r="E32" s="884"/>
      <c r="F32" s="883"/>
      <c r="G32" s="883"/>
      <c r="H32" s="883"/>
      <c r="I32" s="883"/>
      <c r="J32" s="883"/>
      <c r="K32" s="883"/>
    </row>
    <row r="33" spans="1:11" ht="13.8" x14ac:dyDescent="0.25">
      <c r="A33" s="1543" t="s">
        <v>2253</v>
      </c>
      <c r="B33" s="1543"/>
      <c r="C33" s="1543"/>
      <c r="D33" s="1543"/>
      <c r="E33" s="1543"/>
      <c r="F33" s="1543"/>
      <c r="G33" s="1543"/>
      <c r="H33" s="1543"/>
      <c r="I33" s="1543"/>
      <c r="J33" s="1543"/>
      <c r="K33" s="1543"/>
    </row>
    <row r="34" spans="1:11" ht="13.8" x14ac:dyDescent="0.25">
      <c r="A34" s="858"/>
    </row>
    <row r="35" spans="1:11" ht="18" customHeight="1" x14ac:dyDescent="0.3">
      <c r="A35" s="1475" t="s">
        <v>907</v>
      </c>
      <c r="B35" s="1475"/>
      <c r="C35" s="1475"/>
      <c r="D35" s="1475"/>
      <c r="E35" s="1475"/>
      <c r="F35" s="1475"/>
      <c r="G35" s="1475"/>
      <c r="H35" s="1475"/>
      <c r="I35" s="1475"/>
      <c r="J35" s="1475"/>
      <c r="K35" s="1475"/>
    </row>
    <row r="37" spans="1:11" ht="17.399999999999999" x14ac:dyDescent="0.3">
      <c r="A37" s="1475" t="s">
        <v>1815</v>
      </c>
      <c r="B37" s="1475"/>
      <c r="C37" s="1475"/>
      <c r="D37" s="1475"/>
      <c r="E37" s="1475"/>
      <c r="F37" s="1475"/>
      <c r="G37" s="1475"/>
      <c r="H37" s="1475"/>
      <c r="I37" s="1475"/>
      <c r="J37" s="1475"/>
      <c r="K37" s="1475"/>
    </row>
    <row r="38" spans="1:11" ht="17.399999999999999" x14ac:dyDescent="0.3">
      <c r="A38" s="1475" t="s">
        <v>2619</v>
      </c>
      <c r="B38" s="1475"/>
      <c r="C38" s="1475"/>
      <c r="D38" s="1475"/>
      <c r="E38" s="1475"/>
      <c r="F38" s="1475"/>
      <c r="G38" s="1475"/>
      <c r="H38" s="1475"/>
      <c r="I38" s="1475"/>
      <c r="J38" s="1475"/>
      <c r="K38" s="1475"/>
    </row>
    <row r="39" spans="1:11" ht="17.399999999999999" x14ac:dyDescent="0.3">
      <c r="A39" s="1475" t="s">
        <v>535</v>
      </c>
      <c r="B39" s="1475"/>
      <c r="C39" s="1475"/>
      <c r="D39" s="1475"/>
      <c r="E39" s="1475"/>
      <c r="F39" s="1475"/>
      <c r="G39" s="1475"/>
      <c r="H39" s="1475"/>
      <c r="I39" s="1475"/>
      <c r="J39" s="1475"/>
      <c r="K39" s="1475"/>
    </row>
    <row r="40" spans="1:11" ht="15.6" x14ac:dyDescent="0.3">
      <c r="A40" s="881"/>
      <c r="B40" s="881"/>
      <c r="C40" s="881"/>
      <c r="D40" s="881"/>
      <c r="E40" s="881"/>
    </row>
    <row r="41" spans="1:11" ht="18" x14ac:dyDescent="0.3">
      <c r="A41" s="880"/>
      <c r="B41" s="881">
        <v>2011</v>
      </c>
      <c r="C41" s="881">
        <v>2012</v>
      </c>
      <c r="D41" s="881">
        <v>2013</v>
      </c>
      <c r="E41" s="881">
        <v>2014</v>
      </c>
      <c r="F41" s="881">
        <v>2015</v>
      </c>
      <c r="G41" s="881">
        <v>2016</v>
      </c>
      <c r="H41" s="881">
        <v>2017</v>
      </c>
      <c r="I41" s="881" t="s">
        <v>2315</v>
      </c>
      <c r="J41" s="881" t="s">
        <v>2477</v>
      </c>
      <c r="K41" s="881" t="s">
        <v>2449</v>
      </c>
    </row>
    <row r="42" spans="1:11" ht="4.5" customHeight="1" thickBot="1" x14ac:dyDescent="0.3">
      <c r="A42" s="879"/>
      <c r="B42" s="878"/>
      <c r="C42" s="878"/>
      <c r="D42" s="878"/>
      <c r="E42" s="878"/>
      <c r="F42" s="878"/>
      <c r="G42" s="878"/>
      <c r="H42" s="878"/>
      <c r="I42" s="878"/>
      <c r="J42" s="878"/>
      <c r="K42" s="878"/>
    </row>
    <row r="43" spans="1:11" ht="4.5" customHeight="1" x14ac:dyDescent="0.25">
      <c r="A43" s="877"/>
    </row>
    <row r="44" spans="1:11" ht="13.8" x14ac:dyDescent="0.25">
      <c r="A44" s="858" t="s">
        <v>1814</v>
      </c>
      <c r="B44" s="876">
        <v>948.62</v>
      </c>
      <c r="C44" s="876">
        <v>965.61</v>
      </c>
      <c r="D44" s="876">
        <v>987.94</v>
      </c>
      <c r="E44" s="876">
        <v>1093.74</v>
      </c>
      <c r="F44" s="876">
        <v>1124.1500000000001</v>
      </c>
      <c r="G44" s="876">
        <v>1074.79</v>
      </c>
      <c r="H44" s="876">
        <v>1120.3900000000001</v>
      </c>
      <c r="I44" s="876">
        <v>1072.76</v>
      </c>
      <c r="J44" s="876">
        <v>1111.67</v>
      </c>
      <c r="K44" s="876">
        <v>1178.9000000000001</v>
      </c>
    </row>
    <row r="45" spans="1:11" ht="13.8" x14ac:dyDescent="0.25">
      <c r="A45" s="858" t="s">
        <v>736</v>
      </c>
      <c r="B45" s="876">
        <v>777.13</v>
      </c>
      <c r="C45" s="876" t="s">
        <v>863</v>
      </c>
      <c r="D45" s="876">
        <v>809.68</v>
      </c>
      <c r="E45" s="876">
        <v>848.02</v>
      </c>
      <c r="F45" s="876">
        <v>881.38</v>
      </c>
      <c r="G45" s="876">
        <v>875.74</v>
      </c>
      <c r="H45" s="876" t="s">
        <v>863</v>
      </c>
      <c r="I45" s="876">
        <v>904.05</v>
      </c>
      <c r="J45" s="876">
        <v>920.59</v>
      </c>
      <c r="K45" s="876">
        <v>989.53</v>
      </c>
    </row>
    <row r="46" spans="1:11" ht="13.8" x14ac:dyDescent="0.25">
      <c r="A46" s="858" t="s">
        <v>1040</v>
      </c>
      <c r="B46" s="876">
        <v>887.85</v>
      </c>
      <c r="C46" s="876">
        <v>884.58</v>
      </c>
      <c r="D46" s="876">
        <v>913.37</v>
      </c>
      <c r="E46" s="876">
        <v>930.14</v>
      </c>
      <c r="F46" s="876">
        <v>952.98</v>
      </c>
      <c r="G46" s="876">
        <v>925.36</v>
      </c>
      <c r="H46" s="876">
        <v>949.21</v>
      </c>
      <c r="I46" s="876">
        <v>957.92</v>
      </c>
      <c r="J46" s="876">
        <v>953.17</v>
      </c>
      <c r="K46" s="876">
        <v>1057.58</v>
      </c>
    </row>
    <row r="47" spans="1:11" ht="13.8" x14ac:dyDescent="0.25">
      <c r="A47" s="858" t="s">
        <v>1041</v>
      </c>
      <c r="B47" s="876">
        <v>881.19</v>
      </c>
      <c r="C47" s="876">
        <v>887.58</v>
      </c>
      <c r="D47" s="876">
        <v>893.01</v>
      </c>
      <c r="E47" s="876">
        <v>911.8</v>
      </c>
      <c r="F47" s="876">
        <v>947.2</v>
      </c>
      <c r="G47" s="876">
        <v>943.53</v>
      </c>
      <c r="H47" s="876">
        <v>1000.75</v>
      </c>
      <c r="I47" s="876">
        <v>1032.02</v>
      </c>
      <c r="J47" s="876">
        <v>1057.6099999999999</v>
      </c>
      <c r="K47" s="876">
        <v>1123.43</v>
      </c>
    </row>
    <row r="48" spans="1:11" ht="13.8" x14ac:dyDescent="0.25">
      <c r="A48" s="858" t="s">
        <v>1042</v>
      </c>
      <c r="B48" s="876">
        <v>846.56</v>
      </c>
      <c r="C48" s="876">
        <v>857.71</v>
      </c>
      <c r="D48" s="876">
        <v>885.32</v>
      </c>
      <c r="E48" s="876">
        <v>903.27</v>
      </c>
      <c r="F48" s="876">
        <v>937.53</v>
      </c>
      <c r="G48" s="876">
        <v>935.56</v>
      </c>
      <c r="H48" s="876">
        <v>965.12</v>
      </c>
      <c r="I48" s="876">
        <v>969.36</v>
      </c>
      <c r="J48" s="876">
        <v>1016.19</v>
      </c>
      <c r="K48" s="876">
        <v>1105.48</v>
      </c>
    </row>
    <row r="49" spans="1:11" ht="13.8" x14ac:dyDescent="0.25">
      <c r="A49" s="858" t="s">
        <v>1043</v>
      </c>
      <c r="B49" s="876">
        <v>871.09</v>
      </c>
      <c r="C49" s="876">
        <v>876.46</v>
      </c>
      <c r="D49" s="876">
        <v>930.08</v>
      </c>
      <c r="E49" s="876">
        <v>960.51</v>
      </c>
      <c r="F49" s="876">
        <v>980.12</v>
      </c>
      <c r="G49" s="876">
        <v>968.67</v>
      </c>
      <c r="H49" s="876">
        <v>977.5</v>
      </c>
      <c r="I49" s="876">
        <v>981.19</v>
      </c>
      <c r="J49" s="876">
        <v>1057.9000000000001</v>
      </c>
      <c r="K49" s="876">
        <v>1129.71</v>
      </c>
    </row>
    <row r="50" spans="1:11" ht="13.8" x14ac:dyDescent="0.25">
      <c r="A50" s="858" t="s">
        <v>1044</v>
      </c>
      <c r="B50" s="876">
        <v>936.54</v>
      </c>
      <c r="C50" s="876">
        <v>950.63</v>
      </c>
      <c r="D50" s="876">
        <v>964.65</v>
      </c>
      <c r="E50" s="876">
        <v>980.65</v>
      </c>
      <c r="F50" s="876">
        <v>1007.81</v>
      </c>
      <c r="G50" s="876">
        <v>977.62</v>
      </c>
      <c r="H50" s="876">
        <v>1028.3499999999999</v>
      </c>
      <c r="I50" s="876">
        <v>997.54</v>
      </c>
      <c r="J50" s="876">
        <v>1039.78</v>
      </c>
      <c r="K50" s="876">
        <v>1105.75</v>
      </c>
    </row>
    <row r="51" spans="1:11" ht="13.8" x14ac:dyDescent="0.25">
      <c r="A51" s="858" t="s">
        <v>1045</v>
      </c>
      <c r="B51" s="876">
        <v>993.69</v>
      </c>
      <c r="C51" s="876">
        <v>1025.7</v>
      </c>
      <c r="D51" s="876">
        <v>1082.5999999999999</v>
      </c>
      <c r="E51" s="876">
        <v>1113.46</v>
      </c>
      <c r="F51" s="876">
        <v>1126.56</v>
      </c>
      <c r="G51" s="876">
        <v>1104.31</v>
      </c>
      <c r="H51" s="876">
        <v>1150.0899999999999</v>
      </c>
      <c r="I51" s="876">
        <v>1109.17</v>
      </c>
      <c r="J51" s="876">
        <v>1186.74</v>
      </c>
      <c r="K51" s="876">
        <v>1207.68</v>
      </c>
    </row>
    <row r="52" spans="1:11" ht="13.8" x14ac:dyDescent="0.25">
      <c r="A52" s="858" t="s">
        <v>1046</v>
      </c>
      <c r="B52" s="876">
        <v>1082.8</v>
      </c>
      <c r="C52" s="876">
        <v>1117.05</v>
      </c>
      <c r="D52" s="876">
        <v>1171.54</v>
      </c>
      <c r="E52" s="876">
        <v>1237.5899999999999</v>
      </c>
      <c r="F52" s="876">
        <v>1257.81</v>
      </c>
      <c r="G52" s="876">
        <v>1208.95</v>
      </c>
      <c r="H52" s="876">
        <v>1232.99</v>
      </c>
      <c r="I52" s="876">
        <v>1233.47</v>
      </c>
      <c r="J52" s="876">
        <v>1292.6500000000001</v>
      </c>
      <c r="K52" s="876">
        <v>1299.77</v>
      </c>
    </row>
    <row r="53" spans="1:11" ht="13.8" x14ac:dyDescent="0.25">
      <c r="A53" s="858" t="s">
        <v>1047</v>
      </c>
      <c r="B53" s="876">
        <v>941.25</v>
      </c>
      <c r="C53" s="876">
        <v>955.82</v>
      </c>
      <c r="D53" s="876">
        <v>983.2</v>
      </c>
      <c r="E53" s="876">
        <v>1007.89</v>
      </c>
      <c r="F53" s="876">
        <v>1047.83</v>
      </c>
      <c r="G53" s="876">
        <v>1045.96</v>
      </c>
      <c r="H53" s="876">
        <v>1078.6400000000001</v>
      </c>
      <c r="I53" s="876">
        <v>1089.78</v>
      </c>
      <c r="J53" s="876">
        <v>1122.58</v>
      </c>
      <c r="K53" s="876">
        <v>1202.03</v>
      </c>
    </row>
    <row r="54" spans="1:11" ht="13.8" x14ac:dyDescent="0.25">
      <c r="A54" s="858" t="s">
        <v>1048</v>
      </c>
      <c r="B54" s="876">
        <v>1070.83</v>
      </c>
      <c r="C54" s="876">
        <v>1051</v>
      </c>
      <c r="D54" s="876">
        <v>1083.3</v>
      </c>
      <c r="E54" s="876">
        <v>1037.95</v>
      </c>
      <c r="F54" s="876">
        <v>1037</v>
      </c>
      <c r="G54" s="876">
        <v>921.53</v>
      </c>
      <c r="H54" s="876">
        <v>1038.32</v>
      </c>
      <c r="I54" s="876">
        <v>1009.67</v>
      </c>
      <c r="J54" s="876">
        <v>1068.54</v>
      </c>
      <c r="K54" s="876">
        <v>1168.3399999999999</v>
      </c>
    </row>
    <row r="55" spans="1:11" ht="12.75" customHeight="1" x14ac:dyDescent="0.25">
      <c r="A55" s="858" t="s">
        <v>1813</v>
      </c>
      <c r="B55" s="876">
        <v>1179.5899999999999</v>
      </c>
      <c r="C55" s="876">
        <v>1182.79</v>
      </c>
      <c r="D55" s="876">
        <v>1271.54</v>
      </c>
      <c r="E55" s="876" t="s">
        <v>863</v>
      </c>
      <c r="F55" s="876">
        <v>1394.42</v>
      </c>
      <c r="G55" s="876">
        <v>1169.92</v>
      </c>
      <c r="H55" s="876">
        <v>1272.8900000000001</v>
      </c>
      <c r="I55" s="876">
        <v>1177.79</v>
      </c>
      <c r="J55" s="876">
        <v>1310.0999999999999</v>
      </c>
      <c r="K55" s="876">
        <v>1309.99</v>
      </c>
    </row>
    <row r="56" spans="1:11" ht="12.75" customHeight="1" x14ac:dyDescent="0.25">
      <c r="A56" s="858" t="s">
        <v>1812</v>
      </c>
      <c r="B56" s="876" t="s">
        <v>863</v>
      </c>
      <c r="C56" s="876" t="s">
        <v>863</v>
      </c>
      <c r="D56" s="876" t="s">
        <v>863</v>
      </c>
      <c r="E56" s="876" t="s">
        <v>863</v>
      </c>
      <c r="F56" s="876" t="s">
        <v>863</v>
      </c>
      <c r="G56" s="876" t="s">
        <v>863</v>
      </c>
      <c r="H56" s="876" t="s">
        <v>863</v>
      </c>
      <c r="I56" s="876">
        <v>1219.31</v>
      </c>
      <c r="J56" s="876" t="s">
        <v>863</v>
      </c>
      <c r="K56" s="876" t="s">
        <v>863</v>
      </c>
    </row>
    <row r="57" spans="1:11" ht="4.5" customHeight="1" thickBot="1" x14ac:dyDescent="0.35">
      <c r="A57" s="875"/>
      <c r="B57" s="874"/>
      <c r="C57" s="874"/>
      <c r="D57" s="874"/>
      <c r="E57" s="874"/>
      <c r="F57" s="874"/>
      <c r="G57" s="874"/>
      <c r="H57" s="874"/>
      <c r="I57" s="874"/>
      <c r="J57" s="874"/>
      <c r="K57" s="874"/>
    </row>
    <row r="58" spans="1:11" ht="4.5" customHeight="1" x14ac:dyDescent="0.25">
      <c r="A58" s="873"/>
      <c r="B58" s="862"/>
      <c r="C58" s="862"/>
      <c r="D58" s="862"/>
      <c r="E58" s="862"/>
      <c r="F58" s="862"/>
      <c r="G58" s="862"/>
      <c r="H58" s="862"/>
      <c r="I58" s="862"/>
      <c r="J58" s="862"/>
      <c r="K58" s="862"/>
    </row>
    <row r="59" spans="1:11" ht="13.8" x14ac:dyDescent="0.25">
      <c r="A59" s="872" t="s">
        <v>131</v>
      </c>
      <c r="B59" s="871">
        <v>913.87</v>
      </c>
      <c r="C59" s="871">
        <v>928.06</v>
      </c>
      <c r="D59" s="871">
        <v>968.55</v>
      </c>
      <c r="E59" s="871">
        <v>1001.17</v>
      </c>
      <c r="F59" s="871">
        <v>1027.47</v>
      </c>
      <c r="G59" s="871">
        <v>1010.16</v>
      </c>
      <c r="H59" s="871">
        <v>1034.49</v>
      </c>
      <c r="I59" s="871">
        <v>1035.19</v>
      </c>
      <c r="J59" s="871">
        <v>1091.3499999999999</v>
      </c>
      <c r="K59" s="871">
        <v>1157.72</v>
      </c>
    </row>
    <row r="60" spans="1:11" ht="13.8" x14ac:dyDescent="0.25">
      <c r="A60" s="26" t="s">
        <v>1870</v>
      </c>
      <c r="B60" s="871"/>
      <c r="C60" s="871"/>
      <c r="D60" s="871"/>
      <c r="E60" s="871"/>
      <c r="F60" s="871"/>
      <c r="G60" s="871"/>
      <c r="H60" s="871"/>
      <c r="I60" s="871"/>
      <c r="J60" s="871"/>
      <c r="K60" s="871"/>
    </row>
    <row r="61" spans="1:11" ht="13.8" x14ac:dyDescent="0.25">
      <c r="B61" s="871"/>
      <c r="C61" s="871"/>
      <c r="D61" s="871"/>
      <c r="E61" s="871"/>
      <c r="F61" s="871"/>
      <c r="G61" s="871"/>
      <c r="H61" s="871"/>
      <c r="I61" s="871"/>
      <c r="J61" s="871"/>
      <c r="K61" s="871"/>
    </row>
    <row r="62" spans="1:11" ht="13.8" x14ac:dyDescent="0.25">
      <c r="A62" s="159" t="s">
        <v>1326</v>
      </c>
      <c r="B62" s="871"/>
      <c r="C62" s="871"/>
      <c r="D62" s="871"/>
      <c r="E62" s="871"/>
      <c r="F62" s="871"/>
      <c r="G62" s="871"/>
      <c r="H62" s="871"/>
      <c r="I62" s="871"/>
      <c r="J62" s="871"/>
      <c r="K62" s="871"/>
    </row>
    <row r="63" spans="1:11" x14ac:dyDescent="0.25">
      <c r="B63" s="870"/>
      <c r="C63" s="870"/>
      <c r="D63" s="870"/>
      <c r="E63" s="870"/>
      <c r="F63" s="869"/>
    </row>
    <row r="64" spans="1:11" ht="30.75" customHeight="1" x14ac:dyDescent="0.25">
      <c r="A64" s="1461" t="s">
        <v>2254</v>
      </c>
      <c r="B64" s="1461"/>
      <c r="C64" s="1461"/>
      <c r="D64" s="1461"/>
      <c r="E64" s="1461"/>
      <c r="F64" s="1461"/>
      <c r="G64" s="1461"/>
      <c r="H64" s="1461"/>
      <c r="I64" s="1461"/>
      <c r="J64" s="1461"/>
      <c r="K64" s="1461"/>
    </row>
    <row r="65" spans="1:9" ht="15.6" x14ac:dyDescent="0.3">
      <c r="A65" s="868"/>
      <c r="B65" s="868"/>
      <c r="C65" s="868"/>
      <c r="D65" s="868"/>
      <c r="E65" s="868"/>
    </row>
    <row r="66" spans="1:9" ht="13.8" x14ac:dyDescent="0.25">
      <c r="A66" s="867"/>
      <c r="B66" s="866"/>
      <c r="C66" s="866"/>
      <c r="D66" s="866"/>
      <c r="E66" s="866"/>
      <c r="F66" s="861"/>
      <c r="G66" s="118"/>
      <c r="H66" s="118"/>
      <c r="I66" s="118"/>
    </row>
    <row r="67" spans="1:9" ht="13.8" x14ac:dyDescent="0.25">
      <c r="A67" s="867"/>
      <c r="B67" s="866"/>
      <c r="C67" s="866"/>
      <c r="D67" s="866"/>
      <c r="E67" s="866"/>
      <c r="F67" s="861"/>
      <c r="G67" s="118"/>
      <c r="H67" s="118"/>
      <c r="I67" s="118"/>
    </row>
    <row r="68" spans="1:9" ht="13.8" x14ac:dyDescent="0.25">
      <c r="A68" s="867"/>
      <c r="B68" s="866"/>
      <c r="C68" s="866"/>
      <c r="D68" s="866"/>
      <c r="E68" s="866"/>
      <c r="F68" s="861"/>
      <c r="G68" s="118"/>
      <c r="H68" s="118"/>
      <c r="I68" s="118"/>
    </row>
    <row r="69" spans="1:9" ht="13.8" x14ac:dyDescent="0.25">
      <c r="A69" s="867"/>
      <c r="B69" s="866"/>
      <c r="C69" s="866"/>
      <c r="D69" s="866"/>
      <c r="E69" s="866"/>
      <c r="F69" s="861"/>
      <c r="G69" s="118"/>
      <c r="H69" s="118"/>
      <c r="I69" s="118"/>
    </row>
    <row r="70" spans="1:9" ht="13.8" x14ac:dyDescent="0.25">
      <c r="A70" s="867"/>
      <c r="B70" s="866"/>
      <c r="C70" s="866"/>
      <c r="D70" s="866"/>
      <c r="E70" s="866"/>
      <c r="F70" s="861"/>
      <c r="G70" s="118"/>
      <c r="H70" s="118"/>
      <c r="I70" s="118"/>
    </row>
    <row r="71" spans="1:9" ht="13.8" x14ac:dyDescent="0.25">
      <c r="A71" s="867"/>
      <c r="B71" s="866"/>
      <c r="C71" s="866"/>
      <c r="D71" s="866"/>
      <c r="E71" s="866"/>
      <c r="F71" s="861"/>
      <c r="G71" s="118"/>
      <c r="H71" s="118"/>
      <c r="I71" s="118"/>
    </row>
    <row r="72" spans="1:9" ht="13.8" x14ac:dyDescent="0.25">
      <c r="A72" s="867"/>
      <c r="B72" s="866"/>
      <c r="C72" s="866"/>
      <c r="D72" s="866"/>
      <c r="E72" s="866"/>
      <c r="F72" s="861"/>
      <c r="G72" s="118"/>
      <c r="H72" s="118"/>
      <c r="I72" s="118"/>
    </row>
    <row r="73" spans="1:9" ht="13.8" x14ac:dyDescent="0.25">
      <c r="A73" s="867"/>
      <c r="B73" s="866"/>
      <c r="C73" s="866"/>
      <c r="D73" s="866"/>
      <c r="E73" s="866"/>
      <c r="F73" s="861"/>
      <c r="G73" s="118"/>
      <c r="H73" s="118"/>
      <c r="I73" s="118"/>
    </row>
    <row r="74" spans="1:9" x14ac:dyDescent="0.25">
      <c r="A74" s="865"/>
      <c r="B74" s="864"/>
      <c r="C74" s="864"/>
      <c r="D74" s="864"/>
      <c r="E74" s="864"/>
      <c r="F74" s="861"/>
      <c r="G74" s="118"/>
      <c r="H74" s="118"/>
      <c r="I74" s="118"/>
    </row>
    <row r="75" spans="1:9" ht="13.8" x14ac:dyDescent="0.25">
      <c r="A75" s="863"/>
      <c r="B75" s="862"/>
      <c r="C75" s="862"/>
      <c r="D75" s="862"/>
      <c r="E75" s="862"/>
      <c r="F75" s="861"/>
      <c r="G75" s="118"/>
      <c r="H75" s="118"/>
      <c r="I75" s="847"/>
    </row>
    <row r="76" spans="1:9" ht="13.8" x14ac:dyDescent="0.25">
      <c r="A76" s="860"/>
      <c r="B76" s="862"/>
      <c r="C76" s="862"/>
      <c r="D76" s="862"/>
      <c r="E76" s="862"/>
      <c r="F76" s="861"/>
      <c r="G76" s="118"/>
      <c r="H76" s="118"/>
      <c r="I76" s="847"/>
    </row>
    <row r="77" spans="1:9" ht="12.75" customHeight="1" x14ac:dyDescent="0.25">
      <c r="A77" s="860"/>
      <c r="B77" s="859"/>
      <c r="C77" s="859"/>
      <c r="D77" s="859"/>
      <c r="E77" s="859"/>
    </row>
    <row r="78" spans="1:9" s="858" customFormat="1" ht="13.8" x14ac:dyDescent="0.25"/>
    <row r="80" spans="1:9" ht="13.8" x14ac:dyDescent="0.25">
      <c r="A80" s="858"/>
    </row>
  </sheetData>
  <mergeCells count="10">
    <mergeCell ref="A38:K38"/>
    <mergeCell ref="A39:K39"/>
    <mergeCell ref="A64:K64"/>
    <mergeCell ref="A1:K1"/>
    <mergeCell ref="A3:K3"/>
    <mergeCell ref="A5:K5"/>
    <mergeCell ref="A6:K6"/>
    <mergeCell ref="A33:K33"/>
    <mergeCell ref="A37:K37"/>
    <mergeCell ref="A35:K35"/>
  </mergeCells>
  <hyperlinks>
    <hyperlink ref="A33:K33" r:id="rId1" display="Source: Statistics Canada. Table 36-10-0225-01 Detailed household final consumption expenditure, provincial and territorial, annual" xr:uid="{00000000-0004-0000-4800-000000000000}"/>
    <hyperlink ref="A64:K64" r:id="rId2" display="Source: Statistics Canada. Table 14-10-0204-01 Average weekly earnings by industry, annual" xr:uid="{00000000-0004-0000-4800-000001000000}"/>
  </hyperlinks>
  <printOptions horizontalCentered="1"/>
  <pageMargins left="0.74803149606299202" right="0.74803149606299202" top="0.98425196850393704" bottom="0.98425196850393704" header="0.511811023622047" footer="0.511811023622047"/>
  <pageSetup scale="61" firstPageNumber="27" orientation="portrait" useFirstPageNumber="1" r:id="rId3"/>
  <headerFooter alignWithMargins="0"/>
  <legacyDrawingHF r:id="rId4"/>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Sheet50">
    <tabColor indexed="15"/>
    <pageSetUpPr fitToPage="1"/>
  </sheetPr>
  <dimension ref="A1:I64"/>
  <sheetViews>
    <sheetView zoomScaleNormal="100" workbookViewId="0">
      <selection activeCell="A2" sqref="A2:G2"/>
    </sheetView>
  </sheetViews>
  <sheetFormatPr defaultRowHeight="13.2" x14ac:dyDescent="0.25"/>
  <cols>
    <col min="1" max="1" width="15.33203125" customWidth="1"/>
    <col min="2" max="6" width="14.6640625" customWidth="1"/>
    <col min="7" max="7" width="14.88671875" customWidth="1"/>
    <col min="8" max="8" width="11.88671875" customWidth="1"/>
  </cols>
  <sheetData>
    <row r="1" spans="1:7" ht="12" customHeight="1" x14ac:dyDescent="0.25">
      <c r="A1" s="693"/>
      <c r="B1" s="693"/>
      <c r="C1" s="693"/>
      <c r="D1" s="693"/>
      <c r="E1" s="693"/>
      <c r="F1" s="693"/>
      <c r="G1" s="693"/>
    </row>
    <row r="2" spans="1:7" ht="17.399999999999999" x14ac:dyDescent="0.3">
      <c r="A2" s="1451" t="s">
        <v>908</v>
      </c>
      <c r="B2" s="1451"/>
      <c r="C2" s="1451"/>
      <c r="D2" s="1451"/>
      <c r="E2" s="1451"/>
      <c r="F2" s="1451"/>
      <c r="G2" s="1451"/>
    </row>
    <row r="3" spans="1:7" ht="18" customHeight="1" x14ac:dyDescent="0.3">
      <c r="A3" s="48"/>
      <c r="B3" s="86"/>
      <c r="C3" s="86"/>
      <c r="D3" s="86"/>
      <c r="E3" s="86"/>
    </row>
    <row r="4" spans="1:7" ht="17.399999999999999" x14ac:dyDescent="0.3">
      <c r="A4" s="1451" t="s">
        <v>2567</v>
      </c>
      <c r="B4" s="1451"/>
      <c r="C4" s="1451"/>
      <c r="D4" s="1451"/>
      <c r="E4" s="1451"/>
      <c r="F4" s="1451"/>
      <c r="G4" s="1451"/>
    </row>
    <row r="5" spans="1:7" ht="17.399999999999999" x14ac:dyDescent="0.3">
      <c r="A5" s="1452" t="s">
        <v>440</v>
      </c>
      <c r="B5" s="1452"/>
      <c r="C5" s="1452"/>
      <c r="D5" s="1452"/>
      <c r="E5" s="1452"/>
      <c r="F5" s="1452"/>
      <c r="G5" s="1452"/>
    </row>
    <row r="6" spans="1:7" ht="12.75" customHeight="1" x14ac:dyDescent="0.3">
      <c r="A6" s="609"/>
      <c r="B6" s="609"/>
      <c r="C6" s="609"/>
      <c r="D6" s="609"/>
      <c r="E6" s="609"/>
    </row>
    <row r="7" spans="1:7" s="16" customFormat="1" ht="15.6" x14ac:dyDescent="0.3">
      <c r="B7" s="610" t="s">
        <v>1243</v>
      </c>
      <c r="C7" s="610" t="s">
        <v>1244</v>
      </c>
      <c r="D7" s="610" t="s">
        <v>1245</v>
      </c>
      <c r="E7" s="610" t="s">
        <v>369</v>
      </c>
      <c r="F7" s="610" t="s">
        <v>1249</v>
      </c>
    </row>
    <row r="8" spans="1:7" s="1" customFormat="1" ht="16.5" customHeight="1" x14ac:dyDescent="0.3">
      <c r="B8" s="610" t="s">
        <v>614</v>
      </c>
      <c r="C8" s="3" t="s">
        <v>2115</v>
      </c>
      <c r="D8" s="3" t="s">
        <v>497</v>
      </c>
      <c r="E8" s="3" t="s">
        <v>1439</v>
      </c>
      <c r="F8" s="3" t="s">
        <v>87</v>
      </c>
    </row>
    <row r="9" spans="1:7" ht="4.5" customHeight="1" thickBot="1" x14ac:dyDescent="0.3">
      <c r="B9" s="87"/>
      <c r="C9" s="24"/>
      <c r="D9" s="24"/>
      <c r="E9" s="24"/>
      <c r="F9" s="24"/>
    </row>
    <row r="10" spans="1:7" ht="4.5" customHeight="1" x14ac:dyDescent="0.25">
      <c r="B10" s="1"/>
    </row>
    <row r="11" spans="1:7" ht="13.8" x14ac:dyDescent="0.25">
      <c r="B11" s="1284" t="s">
        <v>1805</v>
      </c>
      <c r="C11" s="1285">
        <v>10717</v>
      </c>
      <c r="D11" s="1285">
        <v>9447</v>
      </c>
      <c r="E11" s="1285">
        <v>20164</v>
      </c>
      <c r="F11" s="202">
        <v>-0.86529006882989368</v>
      </c>
    </row>
    <row r="12" spans="1:7" ht="13.8" x14ac:dyDescent="0.25">
      <c r="B12" s="1284" t="s">
        <v>1871</v>
      </c>
      <c r="C12" s="1285">
        <v>10658</v>
      </c>
      <c r="D12" s="1285">
        <v>9274</v>
      </c>
      <c r="E12" s="1285">
        <v>19932</v>
      </c>
      <c r="F12" s="202">
        <v>-1.150565364015077</v>
      </c>
    </row>
    <row r="13" spans="1:7" ht="13.8" x14ac:dyDescent="0.25">
      <c r="B13" s="1284" t="s">
        <v>1933</v>
      </c>
      <c r="C13" s="1285">
        <v>10722</v>
      </c>
      <c r="D13" s="1285">
        <v>9562</v>
      </c>
      <c r="E13" s="1285">
        <v>20284</v>
      </c>
      <c r="F13" s="202">
        <v>1.7660044150110465</v>
      </c>
    </row>
    <row r="14" spans="1:7" ht="13.8" x14ac:dyDescent="0.25">
      <c r="B14" s="1284" t="s">
        <v>2114</v>
      </c>
      <c r="C14" s="1285">
        <v>10815</v>
      </c>
      <c r="D14" s="1285">
        <v>9708</v>
      </c>
      <c r="E14" s="1285">
        <v>20523</v>
      </c>
      <c r="F14" s="202">
        <v>1.178268586077702</v>
      </c>
    </row>
    <row r="15" spans="1:7" ht="13.8" x14ac:dyDescent="0.25">
      <c r="B15" s="1284" t="s">
        <v>2255</v>
      </c>
      <c r="C15" s="1285">
        <v>10937</v>
      </c>
      <c r="D15" s="1285">
        <v>9865</v>
      </c>
      <c r="E15" s="1285">
        <v>20802</v>
      </c>
      <c r="F15" s="202">
        <v>1.3594503727525131</v>
      </c>
    </row>
    <row r="16" spans="1:7" ht="13.8" x14ac:dyDescent="0.25">
      <c r="B16" s="1284" t="s">
        <v>2349</v>
      </c>
      <c r="C16" s="1285">
        <v>11094</v>
      </c>
      <c r="D16" s="1285">
        <v>10114</v>
      </c>
      <c r="E16" s="1285">
        <v>21208</v>
      </c>
      <c r="F16" s="202">
        <v>1.9517354100567319</v>
      </c>
    </row>
    <row r="17" spans="1:8" ht="13.8" x14ac:dyDescent="0.25">
      <c r="B17" s="1240" t="s">
        <v>2568</v>
      </c>
      <c r="C17" s="1241">
        <v>10850</v>
      </c>
      <c r="D17" s="1241">
        <v>10348</v>
      </c>
      <c r="E17" s="1241">
        <v>21198</v>
      </c>
      <c r="F17" s="202">
        <f>(E17/E16-1)*100</f>
        <v>-4.7152018106377813E-2</v>
      </c>
    </row>
    <row r="18" spans="1:8" ht="12.75" customHeight="1" x14ac:dyDescent="0.25">
      <c r="B18" s="10"/>
      <c r="C18" s="21"/>
      <c r="D18" s="21"/>
      <c r="E18" s="21"/>
    </row>
    <row r="19" spans="1:8" ht="13.8" x14ac:dyDescent="0.25">
      <c r="A19" s="695" t="s">
        <v>1437</v>
      </c>
      <c r="B19" s="1455" t="s">
        <v>1438</v>
      </c>
      <c r="C19" s="1455"/>
      <c r="D19" s="1455"/>
      <c r="E19" s="1455"/>
      <c r="F19" s="1455"/>
    </row>
    <row r="20" spans="1:8" ht="13.8" x14ac:dyDescent="0.25">
      <c r="C20" s="611"/>
      <c r="D20" s="611"/>
      <c r="E20" s="611"/>
      <c r="F20" s="611"/>
    </row>
    <row r="21" spans="1:8" ht="14.25" customHeight="1" x14ac:dyDescent="0.25">
      <c r="A21" s="1455" t="s">
        <v>1872</v>
      </c>
      <c r="B21" s="1455"/>
      <c r="C21" s="1455"/>
      <c r="D21" s="1455"/>
      <c r="E21" s="1455"/>
      <c r="F21" s="1455"/>
      <c r="G21" s="1455"/>
    </row>
    <row r="23" spans="1:8" ht="17.399999999999999" x14ac:dyDescent="0.3">
      <c r="A23" s="1451" t="s">
        <v>1593</v>
      </c>
      <c r="B23" s="1451"/>
      <c r="C23" s="1451"/>
      <c r="D23" s="1451"/>
      <c r="E23" s="1451"/>
      <c r="F23" s="1451"/>
      <c r="G23" s="1451"/>
    </row>
    <row r="24" spans="1:8" ht="18" customHeight="1" x14ac:dyDescent="0.3">
      <c r="A24" s="48"/>
      <c r="B24" s="2"/>
      <c r="C24" s="2"/>
      <c r="D24" s="2"/>
      <c r="E24" s="2"/>
      <c r="F24" s="2"/>
      <c r="G24" s="2"/>
    </row>
    <row r="25" spans="1:8" ht="17.399999999999999" x14ac:dyDescent="0.3">
      <c r="A25" s="1452" t="s">
        <v>2570</v>
      </c>
      <c r="B25" s="1452"/>
      <c r="C25" s="1452"/>
      <c r="D25" s="1452"/>
      <c r="E25" s="1452"/>
      <c r="F25" s="1452"/>
      <c r="G25" s="1452"/>
    </row>
    <row r="26" spans="1:8" ht="17.399999999999999" x14ac:dyDescent="0.3">
      <c r="A26" s="1452" t="s">
        <v>605</v>
      </c>
      <c r="B26" s="1452"/>
      <c r="C26" s="1452"/>
      <c r="D26" s="1452"/>
      <c r="E26" s="1452"/>
      <c r="F26" s="1452"/>
      <c r="G26" s="1452"/>
    </row>
    <row r="27" spans="1:8" ht="12.75" customHeight="1" x14ac:dyDescent="0.3">
      <c r="A27" s="48"/>
      <c r="B27" s="48"/>
      <c r="C27" s="48"/>
      <c r="D27" s="48"/>
      <c r="E27" s="48"/>
      <c r="F27" s="48"/>
      <c r="G27" s="48"/>
    </row>
    <row r="28" spans="1:8" ht="13.8" x14ac:dyDescent="0.25">
      <c r="A28" s="32"/>
      <c r="B28" s="33"/>
      <c r="C28" s="33"/>
      <c r="D28" s="33"/>
      <c r="E28" s="33"/>
      <c r="F28" s="33"/>
      <c r="G28" s="33"/>
      <c r="H28" s="694"/>
    </row>
    <row r="29" spans="1:8" ht="13.8" x14ac:dyDescent="0.25">
      <c r="A29" s="32"/>
      <c r="B29" s="33"/>
      <c r="C29" s="33"/>
      <c r="D29" s="33"/>
      <c r="E29" s="33" t="s">
        <v>1093</v>
      </c>
      <c r="F29" s="823" t="s">
        <v>1574</v>
      </c>
      <c r="G29" s="33" t="s">
        <v>1095</v>
      </c>
      <c r="H29" s="694"/>
    </row>
    <row r="30" spans="1:8" ht="13.8" x14ac:dyDescent="0.25">
      <c r="A30" s="33" t="s">
        <v>607</v>
      </c>
      <c r="B30" s="33" t="s">
        <v>1090</v>
      </c>
      <c r="C30" s="33" t="s">
        <v>1091</v>
      </c>
      <c r="D30" s="33" t="s">
        <v>1092</v>
      </c>
      <c r="E30" s="33" t="s">
        <v>1094</v>
      </c>
      <c r="F30" s="823" t="s">
        <v>1573</v>
      </c>
      <c r="G30" s="1225" t="s">
        <v>1573</v>
      </c>
      <c r="H30" s="320"/>
    </row>
    <row r="31" spans="1:8" ht="3.75" customHeight="1" thickBot="1" x14ac:dyDescent="0.3">
      <c r="A31" s="24"/>
      <c r="B31" s="24"/>
      <c r="C31" s="24"/>
      <c r="D31" s="24"/>
      <c r="E31" s="24"/>
      <c r="F31" s="24"/>
      <c r="G31" s="24"/>
      <c r="H31" s="35"/>
    </row>
    <row r="32" spans="1:8" ht="4.5" customHeight="1" x14ac:dyDescent="0.25">
      <c r="H32" s="35"/>
    </row>
    <row r="33" spans="1:9" ht="13.8" x14ac:dyDescent="0.25">
      <c r="A33" s="691" t="s">
        <v>1805</v>
      </c>
      <c r="B33" s="696">
        <v>3853</v>
      </c>
      <c r="C33" s="696">
        <v>551</v>
      </c>
      <c r="D33" s="696">
        <v>1971</v>
      </c>
      <c r="E33" s="696">
        <v>253</v>
      </c>
      <c r="F33" s="696">
        <v>337</v>
      </c>
      <c r="G33" s="696">
        <v>59</v>
      </c>
      <c r="H33" s="35"/>
      <c r="I33" s="47"/>
    </row>
    <row r="34" spans="1:9" ht="13.8" x14ac:dyDescent="0.25">
      <c r="A34" s="764" t="s">
        <v>1871</v>
      </c>
      <c r="B34" s="766">
        <v>3809</v>
      </c>
      <c r="C34" s="766">
        <v>485</v>
      </c>
      <c r="D34" s="766">
        <v>2084</v>
      </c>
      <c r="E34" s="766">
        <v>252</v>
      </c>
      <c r="F34" s="766">
        <v>376</v>
      </c>
      <c r="G34" s="766">
        <v>68</v>
      </c>
      <c r="H34" s="440"/>
      <c r="I34" s="47"/>
    </row>
    <row r="35" spans="1:9" ht="13.8" x14ac:dyDescent="0.25">
      <c r="A35" s="824" t="s">
        <v>1933</v>
      </c>
      <c r="B35" s="827">
        <v>3922</v>
      </c>
      <c r="C35" s="827">
        <v>476</v>
      </c>
      <c r="D35" s="827">
        <v>2074</v>
      </c>
      <c r="E35" s="827">
        <v>254</v>
      </c>
      <c r="F35" s="827">
        <v>395</v>
      </c>
      <c r="G35" s="827">
        <v>59</v>
      </c>
      <c r="H35" s="440"/>
      <c r="I35" s="47"/>
    </row>
    <row r="36" spans="1:9" ht="13.8" x14ac:dyDescent="0.25">
      <c r="A36" s="952" t="s">
        <v>2114</v>
      </c>
      <c r="B36" s="954">
        <v>4054</v>
      </c>
      <c r="C36" s="954">
        <v>448</v>
      </c>
      <c r="D36" s="954">
        <v>1997</v>
      </c>
      <c r="E36" s="954">
        <v>259</v>
      </c>
      <c r="F36" s="954">
        <v>371</v>
      </c>
      <c r="G36" s="954">
        <v>51</v>
      </c>
      <c r="H36" s="440"/>
      <c r="I36" s="47"/>
    </row>
    <row r="37" spans="1:9" ht="13.8" x14ac:dyDescent="0.25">
      <c r="A37" s="997" t="s">
        <v>2255</v>
      </c>
      <c r="B37" s="999">
        <v>4197</v>
      </c>
      <c r="C37" s="999">
        <v>376</v>
      </c>
      <c r="D37" s="999">
        <v>2056</v>
      </c>
      <c r="E37" s="999">
        <v>260</v>
      </c>
      <c r="F37" s="999">
        <v>402</v>
      </c>
      <c r="G37" s="999">
        <v>58</v>
      </c>
      <c r="H37" s="696"/>
      <c r="I37" s="47"/>
    </row>
    <row r="38" spans="1:9" ht="13.8" x14ac:dyDescent="0.25">
      <c r="A38" s="1108" t="s">
        <v>2349</v>
      </c>
      <c r="B38" s="1109">
        <v>4448</v>
      </c>
      <c r="C38" s="1109">
        <v>405</v>
      </c>
      <c r="D38" s="1109">
        <v>2179</v>
      </c>
      <c r="E38" s="1109">
        <v>266</v>
      </c>
      <c r="F38" s="1109">
        <v>442</v>
      </c>
      <c r="G38" s="1109">
        <v>58</v>
      </c>
      <c r="H38" s="766"/>
      <c r="I38" s="47"/>
    </row>
    <row r="39" spans="1:9" ht="13.8" x14ac:dyDescent="0.25">
      <c r="A39" s="1226" t="s">
        <v>2568</v>
      </c>
      <c r="B39" s="1229">
        <v>4602</v>
      </c>
      <c r="C39" s="1229">
        <v>448</v>
      </c>
      <c r="D39" s="1229">
        <v>2390</v>
      </c>
      <c r="E39" s="1229">
        <v>265</v>
      </c>
      <c r="F39" s="1229">
        <v>401</v>
      </c>
      <c r="G39" s="1229">
        <v>69</v>
      </c>
      <c r="H39" s="827"/>
      <c r="I39" s="47"/>
    </row>
    <row r="40" spans="1:9" ht="12.75" customHeight="1" x14ac:dyDescent="0.25">
      <c r="A40" s="45"/>
      <c r="B40" s="26"/>
      <c r="C40" s="26"/>
      <c r="D40" s="26"/>
      <c r="E40" s="26"/>
      <c r="F40" s="26"/>
      <c r="G40" s="26"/>
    </row>
    <row r="41" spans="1:9" ht="13.8" x14ac:dyDescent="0.25">
      <c r="A41" s="10"/>
    </row>
    <row r="42" spans="1:9" ht="74.25" customHeight="1" x14ac:dyDescent="0.25">
      <c r="A42" s="1463" t="s">
        <v>2569</v>
      </c>
      <c r="B42" s="1463"/>
      <c r="C42" s="1463"/>
      <c r="D42" s="1463"/>
      <c r="E42" s="1463"/>
      <c r="F42" s="1463"/>
      <c r="G42" s="1463"/>
    </row>
    <row r="43" spans="1:9" ht="13.8" x14ac:dyDescent="0.25">
      <c r="A43" s="159"/>
    </row>
    <row r="44" spans="1:9" ht="14.4" x14ac:dyDescent="0.3">
      <c r="A44" s="26" t="s">
        <v>608</v>
      </c>
    </row>
    <row r="45" spans="1:9" ht="13.8" x14ac:dyDescent="0.25">
      <c r="A45" s="159"/>
    </row>
    <row r="46" spans="1:9" ht="17.399999999999999" x14ac:dyDescent="0.3">
      <c r="A46" s="1451" t="s">
        <v>1594</v>
      </c>
      <c r="B46" s="1451"/>
      <c r="C46" s="1451"/>
      <c r="D46" s="1451"/>
      <c r="E46" s="1451"/>
      <c r="F46" s="1451"/>
      <c r="G46" s="1451"/>
      <c r="H46" s="535"/>
      <c r="I46" s="535"/>
    </row>
    <row r="47" spans="1:9" ht="17.399999999999999" x14ac:dyDescent="0.3">
      <c r="B47" s="48"/>
      <c r="D47" s="1305"/>
      <c r="E47" s="1305"/>
      <c r="F47" s="1305"/>
      <c r="G47" s="1305"/>
      <c r="H47" s="1305"/>
      <c r="I47" s="1305"/>
    </row>
    <row r="48" spans="1:9" ht="17.399999999999999" x14ac:dyDescent="0.3">
      <c r="A48" s="1451" t="s">
        <v>2571</v>
      </c>
      <c r="B48" s="1451"/>
      <c r="C48" s="1451"/>
      <c r="D48" s="1451"/>
      <c r="E48" s="1451"/>
      <c r="F48" s="1451"/>
      <c r="G48" s="1451"/>
      <c r="H48" s="535"/>
      <c r="I48" s="535"/>
    </row>
    <row r="49" spans="1:9" ht="17.399999999999999" x14ac:dyDescent="0.3">
      <c r="A49" s="1451" t="s">
        <v>606</v>
      </c>
      <c r="B49" s="1451"/>
      <c r="C49" s="1451"/>
      <c r="D49" s="1451"/>
      <c r="E49" s="1451"/>
      <c r="F49" s="1451"/>
      <c r="G49" s="1451"/>
      <c r="H49" s="535"/>
      <c r="I49" s="535"/>
    </row>
    <row r="50" spans="1:9" ht="17.399999999999999" x14ac:dyDescent="0.3">
      <c r="B50" s="1303"/>
      <c r="C50" s="1303"/>
      <c r="D50" s="1303"/>
      <c r="E50" s="1303"/>
      <c r="F50" s="1303"/>
      <c r="G50" s="1303"/>
      <c r="H50" s="1303"/>
      <c r="I50" s="29"/>
    </row>
    <row r="51" spans="1:9" ht="17.399999999999999" x14ac:dyDescent="0.3">
      <c r="A51" s="1307" t="s">
        <v>1362</v>
      </c>
      <c r="B51" s="1307" t="s">
        <v>369</v>
      </c>
      <c r="C51" s="1307" t="s">
        <v>369</v>
      </c>
      <c r="D51" s="1545" t="s">
        <v>2372</v>
      </c>
      <c r="E51" s="1545"/>
      <c r="F51" s="1307" t="s">
        <v>1327</v>
      </c>
      <c r="G51" s="1307" t="s">
        <v>1873</v>
      </c>
      <c r="H51" s="48"/>
    </row>
    <row r="52" spans="1:9" ht="14.4" thickBot="1" x14ac:dyDescent="0.3">
      <c r="A52" s="1317" t="s">
        <v>614</v>
      </c>
      <c r="B52" s="1317" t="s">
        <v>1090</v>
      </c>
      <c r="C52" s="1317" t="s">
        <v>1091</v>
      </c>
      <c r="D52" s="1317" t="s">
        <v>1090</v>
      </c>
      <c r="E52" s="1317" t="s">
        <v>1091</v>
      </c>
      <c r="F52" s="1317" t="s">
        <v>1267</v>
      </c>
      <c r="G52" s="1317" t="s">
        <v>1874</v>
      </c>
    </row>
    <row r="53" spans="1:9" ht="13.8" x14ac:dyDescent="0.25">
      <c r="A53" s="1309" t="s">
        <v>1805</v>
      </c>
      <c r="B53" s="453">
        <v>2357</v>
      </c>
      <c r="C53" s="453">
        <v>240</v>
      </c>
      <c r="D53" s="453">
        <v>470</v>
      </c>
      <c r="E53" s="453">
        <v>175</v>
      </c>
      <c r="F53" s="453">
        <v>3854</v>
      </c>
      <c r="G53" s="961">
        <v>261</v>
      </c>
    </row>
    <row r="54" spans="1:9" ht="13.8" x14ac:dyDescent="0.25">
      <c r="A54" s="1309" t="s">
        <v>1871</v>
      </c>
      <c r="B54" s="453">
        <v>2467</v>
      </c>
      <c r="C54" s="453">
        <v>126</v>
      </c>
      <c r="D54" s="453">
        <v>520</v>
      </c>
      <c r="E54" s="453">
        <v>300</v>
      </c>
      <c r="F54" s="453">
        <v>4905</v>
      </c>
      <c r="G54" s="961">
        <v>279</v>
      </c>
    </row>
    <row r="55" spans="1:9" ht="13.8" x14ac:dyDescent="0.25">
      <c r="A55" s="1309" t="s">
        <v>1933</v>
      </c>
      <c r="B55" s="453">
        <v>2364</v>
      </c>
      <c r="C55" s="453">
        <v>118</v>
      </c>
      <c r="D55" s="453">
        <v>483</v>
      </c>
      <c r="E55" s="453">
        <v>260</v>
      </c>
      <c r="F55" s="453">
        <v>5139</v>
      </c>
      <c r="G55" s="453">
        <v>330</v>
      </c>
    </row>
    <row r="56" spans="1:9" ht="13.8" x14ac:dyDescent="0.25">
      <c r="A56" s="1309" t="s">
        <v>2114</v>
      </c>
      <c r="B56" s="453">
        <v>2190</v>
      </c>
      <c r="C56" s="453">
        <v>46</v>
      </c>
      <c r="D56" s="453">
        <v>489</v>
      </c>
      <c r="E56" s="453">
        <v>213</v>
      </c>
      <c r="F56" s="453">
        <v>5431</v>
      </c>
      <c r="G56" s="453">
        <v>440</v>
      </c>
    </row>
    <row r="57" spans="1:9" ht="13.8" x14ac:dyDescent="0.25">
      <c r="A57" s="1309" t="s">
        <v>2255</v>
      </c>
      <c r="B57" s="453">
        <v>2272</v>
      </c>
      <c r="C57" s="453">
        <v>63</v>
      </c>
      <c r="D57" s="453">
        <v>445</v>
      </c>
      <c r="E57" s="453">
        <v>198</v>
      </c>
      <c r="F57" s="453">
        <v>5255</v>
      </c>
      <c r="G57" s="453">
        <v>383</v>
      </c>
    </row>
    <row r="58" spans="1:9" ht="13.8" x14ac:dyDescent="0.25">
      <c r="A58" s="1309" t="s">
        <v>2349</v>
      </c>
      <c r="B58" s="453">
        <v>2469</v>
      </c>
      <c r="C58" s="453">
        <v>29</v>
      </c>
      <c r="D58" s="453">
        <v>518</v>
      </c>
      <c r="E58" s="453">
        <v>194</v>
      </c>
      <c r="F58" s="453">
        <v>3784</v>
      </c>
      <c r="G58" s="453">
        <v>448</v>
      </c>
    </row>
    <row r="60" spans="1:9" ht="27.6" customHeight="1" x14ac:dyDescent="0.25">
      <c r="A60" s="1546" t="s">
        <v>1875</v>
      </c>
      <c r="B60" s="1546"/>
      <c r="C60" s="1546"/>
      <c r="D60" s="1546"/>
      <c r="E60" s="1546"/>
      <c r="F60" s="1546"/>
      <c r="G60" s="1546"/>
    </row>
    <row r="61" spans="1:9" ht="13.8" x14ac:dyDescent="0.25">
      <c r="A61" s="1308"/>
      <c r="B61" s="1544"/>
      <c r="C61" s="1544"/>
      <c r="D61" s="1544"/>
      <c r="E61" s="1544"/>
      <c r="F61" s="1544"/>
      <c r="G61" s="1544"/>
      <c r="H61" s="1544"/>
    </row>
    <row r="62" spans="1:9" ht="13.2" customHeight="1" x14ac:dyDescent="0.3">
      <c r="A62" s="1299" t="s">
        <v>942</v>
      </c>
      <c r="C62" s="1318"/>
      <c r="D62" s="1318"/>
      <c r="E62" s="1318"/>
      <c r="F62" s="1318"/>
      <c r="G62" s="1318"/>
      <c r="H62" s="1318"/>
      <c r="I62" s="1318"/>
    </row>
    <row r="63" spans="1:9" x14ac:dyDescent="0.25">
      <c r="C63" s="1308"/>
      <c r="D63" s="1308"/>
      <c r="E63" s="1308"/>
      <c r="F63" s="1308"/>
      <c r="G63" s="1308"/>
      <c r="H63" s="1308"/>
      <c r="I63" s="1308"/>
    </row>
    <row r="64" spans="1:9" ht="13.8" x14ac:dyDescent="0.25">
      <c r="A64" s="1306"/>
      <c r="C64" s="1299"/>
      <c r="D64" s="1299"/>
      <c r="E64" s="1299"/>
      <c r="F64" s="1299"/>
      <c r="G64" s="1299"/>
      <c r="H64" s="1299"/>
      <c r="I64" s="1306"/>
    </row>
  </sheetData>
  <customSheetViews>
    <customSheetView guid="{9014CDA8-C3FC-41E6-A045-DAEFC55B82B1}" showPageBreaks="1" fitToPage="1" printArea="1" topLeftCell="A34">
      <selection activeCell="G23" sqref="G23"/>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F67F5823-51D5-4D47-B100-5B47C1E6BCB9}" showPageBreaks="1" fitToPage="1" printArea="1" topLeftCell="A34">
      <selection activeCell="G23" sqref="G23"/>
      <pageMargins left="0.75" right="0.75" top="1" bottom="1" header="0.5" footer="0.5"/>
      <printOptions horizontalCentered="1"/>
      <pageSetup scale="65" firstPageNumber="33" orientation="portrait" verticalDpi="300" r:id="rId2"/>
      <headerFooter alignWithMargins="0">
        <oddFooter>&amp;C&amp;P</oddFooter>
      </headerFooter>
    </customSheetView>
  </customSheetViews>
  <mergeCells count="15">
    <mergeCell ref="A2:G2"/>
    <mergeCell ref="A42:G42"/>
    <mergeCell ref="A26:G26"/>
    <mergeCell ref="B19:F19"/>
    <mergeCell ref="A4:G4"/>
    <mergeCell ref="A5:G5"/>
    <mergeCell ref="A23:G23"/>
    <mergeCell ref="A25:G25"/>
    <mergeCell ref="A21:G21"/>
    <mergeCell ref="B61:H61"/>
    <mergeCell ref="A46:G46"/>
    <mergeCell ref="A48:G48"/>
    <mergeCell ref="A49:G49"/>
    <mergeCell ref="D51:E51"/>
    <mergeCell ref="A60:G60"/>
  </mergeCells>
  <phoneticPr fontId="0" type="noConversion"/>
  <printOptions horizontalCentered="1"/>
  <pageMargins left="0.74803149606299202" right="0.74803149606299202" top="0.98425196850393704" bottom="0.98425196850393704" header="0.511811023622047" footer="0.511811023622047"/>
  <pageSetup scale="74" firstPageNumber="27" orientation="portrait" useFirstPageNumber="1" r:id="rId3"/>
  <headerFooter alignWithMargins="0"/>
  <legacyDrawingHF r:id="rId4"/>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Sheet71">
    <tabColor indexed="35"/>
    <pageSetUpPr fitToPage="1"/>
  </sheetPr>
  <dimension ref="A1:I51"/>
  <sheetViews>
    <sheetView zoomScaleNormal="100" workbookViewId="0">
      <selection sqref="A1:I1"/>
    </sheetView>
  </sheetViews>
  <sheetFormatPr defaultRowHeight="13.2" x14ac:dyDescent="0.25"/>
  <cols>
    <col min="1" max="1" width="11.44140625" customWidth="1"/>
    <col min="2" max="6" width="10.6640625" customWidth="1"/>
    <col min="7" max="7" width="12.109375" bestFit="1" customWidth="1"/>
    <col min="8" max="8" width="10.88671875" customWidth="1"/>
    <col min="9" max="9" width="11.6640625" customWidth="1"/>
  </cols>
  <sheetData>
    <row r="1" spans="1:9" ht="16.5" customHeight="1" x14ac:dyDescent="0.3">
      <c r="A1" s="1451" t="s">
        <v>528</v>
      </c>
      <c r="B1" s="1451"/>
      <c r="C1" s="1451"/>
      <c r="D1" s="1451"/>
      <c r="E1" s="1451"/>
      <c r="F1" s="1451"/>
      <c r="G1" s="1451"/>
      <c r="H1" s="1451"/>
      <c r="I1" s="1451"/>
    </row>
    <row r="2" spans="1:9" ht="12.75" customHeight="1" x14ac:dyDescent="0.3">
      <c r="A2" s="27"/>
      <c r="B2" s="27"/>
      <c r="C2" s="27"/>
    </row>
    <row r="3" spans="1:9" ht="17.399999999999999" x14ac:dyDescent="0.3">
      <c r="A3" s="1452" t="s">
        <v>2572</v>
      </c>
      <c r="B3" s="1452"/>
      <c r="C3" s="1452"/>
      <c r="D3" s="1452"/>
      <c r="E3" s="1452"/>
      <c r="F3" s="1452"/>
      <c r="G3" s="1452"/>
      <c r="H3" s="1452"/>
      <c r="I3" s="1452"/>
    </row>
    <row r="4" spans="1:9" ht="17.399999999999999" x14ac:dyDescent="0.3">
      <c r="A4" s="1452" t="s">
        <v>440</v>
      </c>
      <c r="B4" s="1452"/>
      <c r="C4" s="1452"/>
      <c r="D4" s="1452"/>
      <c r="E4" s="1452"/>
      <c r="F4" s="1452"/>
      <c r="G4" s="1452"/>
      <c r="H4" s="1452"/>
      <c r="I4" s="1452"/>
    </row>
    <row r="5" spans="1:9" ht="17.399999999999999" x14ac:dyDescent="0.3">
      <c r="A5" s="950"/>
      <c r="B5" s="950"/>
      <c r="C5" s="950"/>
    </row>
    <row r="6" spans="1:9" ht="15.6" x14ac:dyDescent="0.3">
      <c r="A6" s="28"/>
      <c r="E6" s="1304" t="s">
        <v>1934</v>
      </c>
      <c r="F6" s="995" t="s">
        <v>2116</v>
      </c>
      <c r="G6" s="1304" t="s">
        <v>2149</v>
      </c>
      <c r="H6" s="1304" t="s">
        <v>2350</v>
      </c>
      <c r="I6" s="1304" t="s">
        <v>2573</v>
      </c>
    </row>
    <row r="7" spans="1:9" ht="13.8" thickBot="1" x14ac:dyDescent="0.3">
      <c r="A7" s="24"/>
      <c r="B7" s="24"/>
      <c r="C7" s="24"/>
      <c r="D7" s="24"/>
      <c r="E7" s="24"/>
      <c r="F7" s="24"/>
      <c r="G7" s="24"/>
      <c r="H7" s="24"/>
      <c r="I7" s="24"/>
    </row>
    <row r="8" spans="1:9" x14ac:dyDescent="0.25">
      <c r="B8" s="791"/>
      <c r="C8" s="791"/>
      <c r="D8" s="791"/>
      <c r="E8" s="791"/>
    </row>
    <row r="9" spans="1:9" ht="13.8" x14ac:dyDescent="0.25">
      <c r="A9" s="32" t="s">
        <v>2374</v>
      </c>
      <c r="E9" s="540">
        <v>30868</v>
      </c>
      <c r="F9" s="540">
        <v>29756</v>
      </c>
      <c r="G9" s="540">
        <v>32560</v>
      </c>
      <c r="H9" s="540">
        <v>37880</v>
      </c>
      <c r="I9" s="540">
        <v>41169</v>
      </c>
    </row>
    <row r="10" spans="1:9" ht="13.8" x14ac:dyDescent="0.25">
      <c r="A10" s="26" t="s">
        <v>175</v>
      </c>
      <c r="E10" s="36">
        <v>27741</v>
      </c>
      <c r="F10" s="36">
        <v>27229</v>
      </c>
      <c r="G10" s="36">
        <v>29497</v>
      </c>
      <c r="H10" s="36">
        <v>33827</v>
      </c>
      <c r="I10" s="36">
        <v>36679</v>
      </c>
    </row>
    <row r="11" spans="1:9" ht="13.8" x14ac:dyDescent="0.25">
      <c r="A11" s="26" t="s">
        <v>176</v>
      </c>
      <c r="E11" s="36">
        <v>3127</v>
      </c>
      <c r="F11" s="36">
        <v>2527</v>
      </c>
      <c r="G11" s="36">
        <v>3063</v>
      </c>
      <c r="H11" s="36">
        <v>4053</v>
      </c>
      <c r="I11" s="36">
        <v>4490</v>
      </c>
    </row>
    <row r="12" spans="1:9" ht="13.8" x14ac:dyDescent="0.25">
      <c r="A12" s="26"/>
      <c r="E12" s="36"/>
      <c r="F12" s="36"/>
      <c r="G12" s="36"/>
      <c r="H12" s="36"/>
      <c r="I12" s="36"/>
    </row>
    <row r="13" spans="1:9" ht="13.8" x14ac:dyDescent="0.25">
      <c r="A13" s="32" t="s">
        <v>2375</v>
      </c>
      <c r="E13" s="217"/>
      <c r="F13" s="217"/>
      <c r="G13" s="217"/>
      <c r="H13" s="217"/>
      <c r="I13" s="217"/>
    </row>
    <row r="14" spans="1:9" ht="13.8" x14ac:dyDescent="0.25">
      <c r="A14" s="26" t="s">
        <v>177</v>
      </c>
      <c r="E14" s="36">
        <v>2400</v>
      </c>
      <c r="F14" s="36">
        <v>1461</v>
      </c>
      <c r="G14" s="36">
        <v>1457</v>
      </c>
      <c r="H14" s="36">
        <v>844</v>
      </c>
      <c r="I14" s="36">
        <v>930</v>
      </c>
    </row>
    <row r="15" spans="1:9" x14ac:dyDescent="0.25">
      <c r="A15" s="51"/>
      <c r="C15" s="217"/>
      <c r="D15" s="217"/>
    </row>
    <row r="16" spans="1:9" ht="13.8" x14ac:dyDescent="0.25">
      <c r="A16" s="26" t="s">
        <v>1834</v>
      </c>
      <c r="C16" s="36"/>
      <c r="D16" s="36"/>
    </row>
    <row r="18" spans="1:9" ht="17.399999999999999" x14ac:dyDescent="0.3">
      <c r="A18" s="1451" t="s">
        <v>529</v>
      </c>
      <c r="B18" s="1451"/>
      <c r="C18" s="1451"/>
      <c r="D18" s="1451"/>
      <c r="E18" s="1451"/>
      <c r="F18" s="1451"/>
      <c r="G18" s="1451"/>
      <c r="H18" s="1451"/>
      <c r="I18" s="1451"/>
    </row>
    <row r="19" spans="1:9" ht="17.399999999999999" x14ac:dyDescent="0.3">
      <c r="A19" s="1452" t="s">
        <v>2574</v>
      </c>
      <c r="B19" s="1452"/>
      <c r="C19" s="1452"/>
      <c r="D19" s="1452"/>
      <c r="E19" s="1452"/>
      <c r="F19" s="1452"/>
      <c r="G19" s="1452"/>
      <c r="H19" s="1452"/>
      <c r="I19" s="1452"/>
    </row>
    <row r="20" spans="1:9" ht="17.399999999999999" x14ac:dyDescent="0.3">
      <c r="A20" s="1452" t="s">
        <v>440</v>
      </c>
      <c r="B20" s="1452"/>
      <c r="C20" s="1452"/>
      <c r="D20" s="1452"/>
      <c r="E20" s="1452"/>
      <c r="F20" s="1452"/>
      <c r="G20" s="1452"/>
      <c r="H20" s="1452"/>
      <c r="I20" s="1452"/>
    </row>
    <row r="22" spans="1:9" ht="15.6" x14ac:dyDescent="0.3">
      <c r="E22" s="1304" t="s">
        <v>1877</v>
      </c>
      <c r="F22" s="1304" t="s">
        <v>1934</v>
      </c>
      <c r="G22" s="1304" t="s">
        <v>2116</v>
      </c>
      <c r="H22" s="1304" t="s">
        <v>2149</v>
      </c>
      <c r="I22" s="1304" t="s">
        <v>2350</v>
      </c>
    </row>
    <row r="23" spans="1:9" ht="13.8" thickBot="1" x14ac:dyDescent="0.3">
      <c r="A23" s="24"/>
      <c r="B23" s="24"/>
      <c r="C23" s="24"/>
      <c r="D23" s="24"/>
      <c r="E23" s="24"/>
      <c r="F23" s="24"/>
      <c r="G23" s="24"/>
      <c r="H23" s="24"/>
      <c r="I23" s="24"/>
    </row>
    <row r="24" spans="1:9" ht="15.6" x14ac:dyDescent="0.3">
      <c r="A24" s="28" t="s">
        <v>2383</v>
      </c>
      <c r="B24" s="791"/>
      <c r="C24" s="791"/>
      <c r="D24" s="791"/>
      <c r="E24" s="791"/>
    </row>
    <row r="25" spans="1:9" x14ac:dyDescent="0.25">
      <c r="A25" s="172"/>
      <c r="B25" s="35"/>
      <c r="C25" s="35"/>
      <c r="D25" s="35"/>
      <c r="E25" s="35"/>
    </row>
    <row r="26" spans="1:9" ht="13.8" x14ac:dyDescent="0.25">
      <c r="A26" s="32" t="s">
        <v>2373</v>
      </c>
      <c r="E26" s="49">
        <v>3259</v>
      </c>
      <c r="F26" s="49">
        <v>2995</v>
      </c>
      <c r="G26" s="49">
        <v>3068</v>
      </c>
      <c r="H26" s="49">
        <v>3343</v>
      </c>
      <c r="I26" s="49">
        <v>3610</v>
      </c>
    </row>
    <row r="27" spans="1:9" ht="13.8" x14ac:dyDescent="0.25">
      <c r="A27" s="32" t="s">
        <v>2376</v>
      </c>
      <c r="E27" s="49">
        <v>2905</v>
      </c>
      <c r="F27" s="49">
        <v>2636</v>
      </c>
      <c r="G27" s="49">
        <v>2814</v>
      </c>
      <c r="H27" s="49">
        <v>3127</v>
      </c>
      <c r="I27" s="49">
        <v>3362</v>
      </c>
    </row>
    <row r="28" spans="1:9" ht="13.8" x14ac:dyDescent="0.25">
      <c r="A28" s="1306" t="s">
        <v>2377</v>
      </c>
      <c r="E28" s="36">
        <v>2291</v>
      </c>
      <c r="F28" s="36">
        <v>2013</v>
      </c>
      <c r="G28" s="36">
        <v>2164</v>
      </c>
      <c r="H28" s="36">
        <v>2544</v>
      </c>
      <c r="I28" s="36">
        <v>2742</v>
      </c>
    </row>
    <row r="29" spans="1:9" ht="13.8" x14ac:dyDescent="0.25">
      <c r="A29" s="1306" t="s">
        <v>2378</v>
      </c>
      <c r="E29" s="36">
        <v>538</v>
      </c>
      <c r="F29" s="36">
        <v>543</v>
      </c>
      <c r="G29" s="36">
        <v>632</v>
      </c>
      <c r="H29" s="36">
        <v>779</v>
      </c>
      <c r="I29" s="36">
        <v>801</v>
      </c>
    </row>
    <row r="30" spans="1:9" ht="13.8" x14ac:dyDescent="0.25">
      <c r="A30" s="1306" t="s">
        <v>2379</v>
      </c>
      <c r="E30" s="36">
        <v>803</v>
      </c>
      <c r="F30" s="36">
        <v>669</v>
      </c>
      <c r="G30" s="36">
        <v>750</v>
      </c>
      <c r="H30" s="36">
        <v>791</v>
      </c>
      <c r="I30" s="36">
        <v>897</v>
      </c>
    </row>
    <row r="31" spans="1:9" ht="13.8" x14ac:dyDescent="0.25">
      <c r="A31" s="1306" t="s">
        <v>2380</v>
      </c>
      <c r="E31" s="36">
        <v>844</v>
      </c>
      <c r="F31" s="36">
        <v>711</v>
      </c>
      <c r="G31" s="36">
        <v>648</v>
      </c>
      <c r="H31" s="36">
        <v>802</v>
      </c>
      <c r="I31" s="36">
        <v>915</v>
      </c>
    </row>
    <row r="32" spans="1:9" ht="13.8" x14ac:dyDescent="0.25">
      <c r="A32" s="1306" t="s">
        <v>2381</v>
      </c>
      <c r="E32" s="36">
        <v>106</v>
      </c>
      <c r="F32" s="36">
        <v>90</v>
      </c>
      <c r="G32" s="36">
        <v>134</v>
      </c>
      <c r="H32" s="36">
        <v>172</v>
      </c>
      <c r="I32" s="36">
        <v>129</v>
      </c>
    </row>
    <row r="33" spans="1:9" ht="13.8" x14ac:dyDescent="0.25">
      <c r="A33" s="1306" t="s">
        <v>2382</v>
      </c>
      <c r="E33" s="36">
        <v>614</v>
      </c>
      <c r="F33" s="36">
        <v>623</v>
      </c>
      <c r="G33" s="36">
        <v>650</v>
      </c>
      <c r="H33" s="36">
        <v>583</v>
      </c>
      <c r="I33" s="36">
        <v>620</v>
      </c>
    </row>
    <row r="34" spans="1:9" ht="13.8" x14ac:dyDescent="0.25">
      <c r="A34" s="32" t="s">
        <v>2384</v>
      </c>
      <c r="E34" s="49">
        <v>354</v>
      </c>
      <c r="F34" s="49">
        <v>359</v>
      </c>
      <c r="G34" s="49">
        <v>254</v>
      </c>
      <c r="H34" s="49">
        <v>216</v>
      </c>
      <c r="I34" s="49">
        <v>248</v>
      </c>
    </row>
    <row r="35" spans="1:9" x14ac:dyDescent="0.25">
      <c r="A35" s="35"/>
      <c r="B35" s="35"/>
      <c r="C35" s="35"/>
      <c r="D35" s="35"/>
      <c r="E35" s="35"/>
    </row>
    <row r="36" spans="1:9" ht="15.6" x14ac:dyDescent="0.3">
      <c r="A36" s="50" t="s">
        <v>2385</v>
      </c>
      <c r="B36" s="35"/>
      <c r="C36" s="35"/>
      <c r="D36" s="35"/>
      <c r="E36" s="35"/>
    </row>
    <row r="37" spans="1:9" x14ac:dyDescent="0.25">
      <c r="A37" s="172"/>
      <c r="B37" s="35"/>
      <c r="C37" s="35"/>
      <c r="D37" s="35"/>
      <c r="E37" s="35"/>
    </row>
    <row r="38" spans="1:9" ht="13.8" x14ac:dyDescent="0.25">
      <c r="A38" s="32" t="s">
        <v>2373</v>
      </c>
      <c r="E38" s="49">
        <v>444</v>
      </c>
      <c r="F38" s="49">
        <v>326</v>
      </c>
      <c r="G38" s="49">
        <v>293</v>
      </c>
      <c r="H38" s="49">
        <v>179</v>
      </c>
      <c r="I38" s="49">
        <v>170</v>
      </c>
    </row>
    <row r="39" spans="1:9" ht="13.8" x14ac:dyDescent="0.25">
      <c r="A39" s="32" t="s">
        <v>2376</v>
      </c>
      <c r="E39" s="49">
        <v>311</v>
      </c>
      <c r="F39" s="49">
        <v>198</v>
      </c>
      <c r="G39" s="49">
        <v>218</v>
      </c>
      <c r="H39" s="49">
        <v>136</v>
      </c>
      <c r="I39" s="49">
        <v>143</v>
      </c>
    </row>
    <row r="40" spans="1:9" ht="13.8" x14ac:dyDescent="0.25">
      <c r="A40" s="1306" t="s">
        <v>2377</v>
      </c>
      <c r="E40" s="36">
        <v>303</v>
      </c>
      <c r="F40" s="36">
        <v>193</v>
      </c>
      <c r="G40" s="36">
        <v>207</v>
      </c>
      <c r="H40" s="36">
        <v>133</v>
      </c>
      <c r="I40" s="36">
        <v>139</v>
      </c>
    </row>
    <row r="41" spans="1:9" ht="13.8" x14ac:dyDescent="0.25">
      <c r="A41" s="1306" t="s">
        <v>2378</v>
      </c>
      <c r="E41" s="36">
        <v>93</v>
      </c>
      <c r="F41" s="36">
        <v>66</v>
      </c>
      <c r="G41" s="36">
        <v>59</v>
      </c>
      <c r="H41" s="36">
        <v>56</v>
      </c>
      <c r="I41" s="36">
        <v>86</v>
      </c>
    </row>
    <row r="42" spans="1:9" ht="13.8" x14ac:dyDescent="0.25">
      <c r="A42" s="1306" t="s">
        <v>2379</v>
      </c>
      <c r="E42" s="36">
        <v>171</v>
      </c>
      <c r="F42" s="36">
        <v>85</v>
      </c>
      <c r="G42" s="36">
        <v>120</v>
      </c>
      <c r="H42" s="36">
        <v>56</v>
      </c>
      <c r="I42" s="36">
        <v>32</v>
      </c>
    </row>
    <row r="43" spans="1:9" ht="13.8" x14ac:dyDescent="0.25">
      <c r="A43" s="1306" t="s">
        <v>2380</v>
      </c>
      <c r="E43" s="36">
        <v>30</v>
      </c>
      <c r="F43" s="36">
        <v>29</v>
      </c>
      <c r="G43" s="36">
        <v>25</v>
      </c>
      <c r="H43" s="36">
        <v>16</v>
      </c>
      <c r="I43" s="36">
        <v>16</v>
      </c>
    </row>
    <row r="44" spans="1:9" ht="13.8" x14ac:dyDescent="0.25">
      <c r="A44" s="1306" t="s">
        <v>2381</v>
      </c>
      <c r="E44" s="36">
        <v>9</v>
      </c>
      <c r="F44" s="36">
        <v>13</v>
      </c>
      <c r="G44" s="36">
        <v>3</v>
      </c>
      <c r="H44" s="36">
        <v>5</v>
      </c>
      <c r="I44" s="36">
        <v>5</v>
      </c>
    </row>
    <row r="45" spans="1:9" ht="13.8" x14ac:dyDescent="0.25">
      <c r="A45" s="1306" t="s">
        <v>2382</v>
      </c>
      <c r="E45" s="36">
        <v>8</v>
      </c>
      <c r="F45" s="36">
        <v>5</v>
      </c>
      <c r="G45" s="36">
        <v>11</v>
      </c>
      <c r="H45" s="36">
        <v>3</v>
      </c>
      <c r="I45" s="36">
        <v>4</v>
      </c>
    </row>
    <row r="46" spans="1:9" ht="13.8" x14ac:dyDescent="0.25">
      <c r="A46" s="32" t="s">
        <v>2384</v>
      </c>
      <c r="E46" s="49">
        <v>133</v>
      </c>
      <c r="F46" s="49">
        <v>128</v>
      </c>
      <c r="G46" s="49">
        <v>75</v>
      </c>
      <c r="H46" s="49">
        <v>43</v>
      </c>
      <c r="I46" s="49">
        <v>27</v>
      </c>
    </row>
    <row r="49" spans="1:9" ht="13.8" x14ac:dyDescent="0.25">
      <c r="A49" s="1306" t="s">
        <v>2118</v>
      </c>
    </row>
    <row r="50" spans="1:9" ht="13.8" x14ac:dyDescent="0.25">
      <c r="A50" s="1454" t="s">
        <v>2386</v>
      </c>
      <c r="B50" s="1454"/>
      <c r="C50" s="1454"/>
      <c r="D50" s="1454"/>
      <c r="E50" s="1454"/>
      <c r="F50" s="1454"/>
      <c r="G50" s="1454"/>
      <c r="H50" s="1454"/>
      <c r="I50" s="1454"/>
    </row>
    <row r="51" spans="1:9" ht="13.8" x14ac:dyDescent="0.25">
      <c r="A51" s="1454" t="s">
        <v>2387</v>
      </c>
      <c r="B51" s="1454"/>
      <c r="C51" s="1454"/>
      <c r="D51" s="1454"/>
      <c r="E51" s="1454"/>
      <c r="F51" s="1454"/>
      <c r="G51" s="1454"/>
      <c r="H51" s="1454"/>
      <c r="I51" s="1454"/>
    </row>
  </sheetData>
  <customSheetViews>
    <customSheetView guid="{9014CDA8-C3FC-41E6-A045-DAEFC55B82B1}" showPageBreaks="1" fitToPage="1" printArea="1" hiddenRows="1" topLeftCell="A32">
      <selection activeCell="A57" sqref="A57"/>
      <pageMargins left="0.75" right="0.75" top="1" bottom="1" header="0.5" footer="0.5"/>
      <printOptions horizontalCentered="1"/>
      <pageSetup scale="72" firstPageNumber="33" orientation="portrait" verticalDpi="300" r:id="rId1"/>
      <headerFooter alignWithMargins="0">
        <oddFooter>&amp;C&amp;P</oddFooter>
      </headerFooter>
    </customSheetView>
    <customSheetView guid="{F67F5823-51D5-4D47-B100-5B47C1E6BCB9}" showPageBreaks="1" fitToPage="1" printArea="1" hiddenRows="1" topLeftCell="A32">
      <selection activeCell="A57" sqref="A57"/>
      <pageMargins left="0.75" right="0.75" top="1" bottom="1" header="0.5" footer="0.5"/>
      <printOptions horizontalCentered="1"/>
      <pageSetup scale="72" firstPageNumber="33" orientation="portrait" verticalDpi="300" r:id="rId2"/>
      <headerFooter alignWithMargins="0">
        <oddFooter>&amp;C&amp;P</oddFooter>
      </headerFooter>
    </customSheetView>
  </customSheetViews>
  <mergeCells count="8">
    <mergeCell ref="A50:I50"/>
    <mergeCell ref="A51:I51"/>
    <mergeCell ref="A1:I1"/>
    <mergeCell ref="A3:I3"/>
    <mergeCell ref="A4:I4"/>
    <mergeCell ref="A18:I18"/>
    <mergeCell ref="A19:I19"/>
    <mergeCell ref="A20:I20"/>
  </mergeCells>
  <phoneticPr fontId="0" type="noConversion"/>
  <hyperlinks>
    <hyperlink ref="A50:I50" r:id="rId3" display="Statistics Canada. Table 35-10-0027-01 Adult criminal courts, number of cases and charges by type of decision" xr:uid="{00000000-0004-0000-4A00-000000000000}"/>
    <hyperlink ref="A51:I51" r:id="rId4" display="Statistics Canada. Table 35-10-0038-01 Youth courts, number of cases and charges by type of decision" xr:uid="{00000000-0004-0000-4A00-000001000000}"/>
  </hyperlinks>
  <printOptions horizontalCentered="1"/>
  <pageMargins left="0.74803149606299202" right="0.74803149606299202" top="0.98425196850393704" bottom="0.98425196850393704" header="0.511811023622047" footer="0.511811023622047"/>
  <pageSetup scale="91" firstPageNumber="27" orientation="portrait" useFirstPageNumber="1" r:id="rId5"/>
  <headerFooter alignWithMargins="0"/>
  <legacyDrawingHF r:id="rId6"/>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tabColor indexed="15"/>
    <pageSetUpPr fitToPage="1"/>
  </sheetPr>
  <dimension ref="A1:N67"/>
  <sheetViews>
    <sheetView zoomScaleNormal="100" workbookViewId="0">
      <selection sqref="A1:G1"/>
    </sheetView>
  </sheetViews>
  <sheetFormatPr defaultRowHeight="13.2" x14ac:dyDescent="0.25"/>
  <cols>
    <col min="1" max="1" width="42.33203125" customWidth="1"/>
    <col min="2" max="7" width="12.6640625" customWidth="1"/>
  </cols>
  <sheetData>
    <row r="1" spans="1:7" ht="17.399999999999999" x14ac:dyDescent="0.3">
      <c r="A1" s="1451" t="s">
        <v>530</v>
      </c>
      <c r="B1" s="1451"/>
      <c r="C1" s="1451"/>
      <c r="D1" s="1451"/>
      <c r="E1" s="1451"/>
      <c r="F1" s="1451"/>
      <c r="G1" s="1451"/>
    </row>
    <row r="2" spans="1:7" ht="17.399999999999999" x14ac:dyDescent="0.3">
      <c r="A2" s="27"/>
      <c r="B2" s="27"/>
      <c r="C2" s="27"/>
      <c r="D2" s="27"/>
    </row>
    <row r="3" spans="1:7" ht="17.399999999999999" x14ac:dyDescent="0.3">
      <c r="A3" s="1452" t="s">
        <v>2575</v>
      </c>
      <c r="B3" s="1452"/>
      <c r="C3" s="1452"/>
      <c r="D3" s="1452"/>
      <c r="E3" s="1452"/>
      <c r="F3" s="1452"/>
      <c r="G3" s="1452"/>
    </row>
    <row r="4" spans="1:7" ht="17.399999999999999" x14ac:dyDescent="0.3">
      <c r="A4" s="1452" t="s">
        <v>440</v>
      </c>
      <c r="B4" s="1452"/>
      <c r="C4" s="1452"/>
      <c r="D4" s="1452"/>
      <c r="E4" s="1452"/>
      <c r="F4" s="1452"/>
      <c r="G4" s="1452"/>
    </row>
    <row r="5" spans="1:7" ht="17.399999999999999" x14ac:dyDescent="0.3">
      <c r="A5" s="15"/>
      <c r="B5" s="15"/>
      <c r="C5" s="15"/>
      <c r="D5" s="15"/>
      <c r="E5" s="15"/>
      <c r="F5" s="15"/>
      <c r="G5" s="15"/>
    </row>
    <row r="6" spans="1:7" ht="17.399999999999999" x14ac:dyDescent="0.3">
      <c r="A6" s="1452" t="s">
        <v>161</v>
      </c>
      <c r="B6" s="1452"/>
      <c r="C6" s="1452"/>
      <c r="D6" s="1452"/>
      <c r="E6" s="1452"/>
      <c r="F6" s="1452"/>
      <c r="G6" s="1452"/>
    </row>
    <row r="7" spans="1:7" ht="17.399999999999999" x14ac:dyDescent="0.3">
      <c r="A7" s="15"/>
      <c r="B7" s="15"/>
      <c r="C7" s="15"/>
      <c r="D7" s="15"/>
      <c r="E7" s="15"/>
      <c r="F7" s="15"/>
      <c r="G7" s="15"/>
    </row>
    <row r="8" spans="1:7" ht="18" x14ac:dyDescent="0.3">
      <c r="A8" s="28" t="s">
        <v>717</v>
      </c>
      <c r="B8" s="28">
        <v>2014</v>
      </c>
      <c r="C8" s="28">
        <v>2015</v>
      </c>
      <c r="D8" s="28">
        <v>2016</v>
      </c>
      <c r="E8" s="881">
        <v>2017</v>
      </c>
      <c r="F8" s="881" t="s">
        <v>2315</v>
      </c>
      <c r="G8" s="881" t="s">
        <v>2314</v>
      </c>
    </row>
    <row r="9" spans="1:7" ht="4.5" customHeight="1" thickBot="1" x14ac:dyDescent="0.3">
      <c r="A9" s="24"/>
      <c r="B9" s="24"/>
      <c r="C9" s="24"/>
      <c r="D9" s="24"/>
      <c r="E9" s="24"/>
      <c r="F9" s="24"/>
      <c r="G9" s="24"/>
    </row>
    <row r="10" spans="1:7" ht="3.75" customHeight="1" x14ac:dyDescent="0.25"/>
    <row r="11" spans="1:7" ht="13.8" x14ac:dyDescent="0.25">
      <c r="A11" s="32" t="s">
        <v>136</v>
      </c>
      <c r="B11" s="540">
        <v>1234</v>
      </c>
      <c r="C11" s="540">
        <v>1083</v>
      </c>
      <c r="D11" s="540">
        <v>1176</v>
      </c>
      <c r="E11" s="540">
        <v>1382</v>
      </c>
      <c r="F11" s="540">
        <v>1555</v>
      </c>
      <c r="G11" s="540">
        <v>1999</v>
      </c>
    </row>
    <row r="12" spans="1:7" ht="13.8" x14ac:dyDescent="0.25">
      <c r="A12" s="26" t="s">
        <v>137</v>
      </c>
      <c r="B12" s="36">
        <v>3</v>
      </c>
      <c r="C12" s="36">
        <v>1</v>
      </c>
      <c r="D12" s="36">
        <v>0</v>
      </c>
      <c r="E12" s="36">
        <v>2</v>
      </c>
      <c r="F12" s="36">
        <v>0</v>
      </c>
      <c r="G12" s="36">
        <v>2</v>
      </c>
    </row>
    <row r="13" spans="1:7" ht="13.8" x14ac:dyDescent="0.25">
      <c r="A13" s="26" t="s">
        <v>1426</v>
      </c>
      <c r="B13" s="36">
        <v>0</v>
      </c>
      <c r="C13" s="36">
        <v>0</v>
      </c>
      <c r="D13" s="36">
        <v>0</v>
      </c>
      <c r="E13" s="36">
        <v>0</v>
      </c>
      <c r="F13" s="36">
        <v>0</v>
      </c>
      <c r="G13" s="36">
        <v>1</v>
      </c>
    </row>
    <row r="14" spans="1:7" ht="13.8" x14ac:dyDescent="0.25">
      <c r="A14" s="26" t="s">
        <v>138</v>
      </c>
      <c r="B14" s="36">
        <v>1</v>
      </c>
      <c r="C14" s="36">
        <v>3</v>
      </c>
      <c r="D14" s="36">
        <v>0</v>
      </c>
      <c r="E14" s="36">
        <v>2</v>
      </c>
      <c r="F14" s="36">
        <v>1</v>
      </c>
      <c r="G14" s="36">
        <v>0</v>
      </c>
    </row>
    <row r="15" spans="1:7" ht="13.8" x14ac:dyDescent="0.25">
      <c r="A15" s="26" t="s">
        <v>140</v>
      </c>
      <c r="B15" s="36">
        <v>59</v>
      </c>
      <c r="C15" s="36">
        <v>70</v>
      </c>
      <c r="D15" s="36">
        <v>72</v>
      </c>
      <c r="E15" s="36">
        <v>69</v>
      </c>
      <c r="F15" s="36">
        <v>107</v>
      </c>
      <c r="G15" s="36">
        <v>131</v>
      </c>
    </row>
    <row r="16" spans="1:7" x14ac:dyDescent="0.25">
      <c r="A16" s="51" t="s">
        <v>141</v>
      </c>
      <c r="B16" s="217">
        <v>59</v>
      </c>
      <c r="C16" s="217">
        <v>70</v>
      </c>
      <c r="D16" s="217">
        <v>71</v>
      </c>
      <c r="E16" s="217">
        <v>69</v>
      </c>
      <c r="F16" s="217">
        <v>105</v>
      </c>
      <c r="G16" s="217">
        <v>131</v>
      </c>
    </row>
    <row r="17" spans="1:7" x14ac:dyDescent="0.25">
      <c r="A17" s="51" t="s">
        <v>142</v>
      </c>
      <c r="B17" s="217">
        <v>0</v>
      </c>
      <c r="C17" s="217">
        <v>0</v>
      </c>
      <c r="D17" s="217">
        <v>1</v>
      </c>
      <c r="E17" s="217">
        <v>0</v>
      </c>
      <c r="F17" s="217">
        <v>1</v>
      </c>
      <c r="G17" s="217">
        <v>0</v>
      </c>
    </row>
    <row r="18" spans="1:7" x14ac:dyDescent="0.25">
      <c r="A18" s="51" t="s">
        <v>143</v>
      </c>
      <c r="B18" s="217">
        <v>0</v>
      </c>
      <c r="C18" s="217">
        <v>0</v>
      </c>
      <c r="D18" s="217">
        <v>0</v>
      </c>
      <c r="E18" s="217">
        <v>0</v>
      </c>
      <c r="F18" s="217">
        <v>1</v>
      </c>
      <c r="G18" s="217">
        <v>0</v>
      </c>
    </row>
    <row r="19" spans="1:7" ht="13.8" x14ac:dyDescent="0.25">
      <c r="A19" s="26" t="s">
        <v>2576</v>
      </c>
      <c r="B19" s="36">
        <v>18</v>
      </c>
      <c r="C19" s="36">
        <v>23</v>
      </c>
      <c r="D19" s="36">
        <v>34</v>
      </c>
      <c r="E19" s="36">
        <v>28</v>
      </c>
      <c r="F19" s="36">
        <v>36</v>
      </c>
      <c r="G19" s="36">
        <v>50</v>
      </c>
    </row>
    <row r="20" spans="1:7" ht="13.8" x14ac:dyDescent="0.25">
      <c r="A20" s="26" t="s">
        <v>144</v>
      </c>
      <c r="B20" s="36">
        <v>653</v>
      </c>
      <c r="C20" s="36">
        <v>548</v>
      </c>
      <c r="D20" s="36">
        <v>596</v>
      </c>
      <c r="E20" s="36">
        <f>SUM(E21:E23)</f>
        <v>704</v>
      </c>
      <c r="F20" s="36">
        <f>SUM(F21:F23)</f>
        <v>744</v>
      </c>
      <c r="G20" s="36">
        <v>838</v>
      </c>
    </row>
    <row r="21" spans="1:7" x14ac:dyDescent="0.25">
      <c r="A21" s="51" t="s">
        <v>141</v>
      </c>
      <c r="B21" s="217">
        <v>556</v>
      </c>
      <c r="C21" s="217">
        <v>452</v>
      </c>
      <c r="D21" s="217">
        <v>493</v>
      </c>
      <c r="E21" s="217">
        <v>577</v>
      </c>
      <c r="F21" s="217">
        <v>635</v>
      </c>
      <c r="G21" s="217">
        <v>727</v>
      </c>
    </row>
    <row r="22" spans="1:7" x14ac:dyDescent="0.25">
      <c r="A22" s="51" t="s">
        <v>159</v>
      </c>
      <c r="B22" s="217">
        <v>87</v>
      </c>
      <c r="C22" s="217">
        <v>90</v>
      </c>
      <c r="D22" s="217">
        <v>97</v>
      </c>
      <c r="E22" s="217">
        <v>120</v>
      </c>
      <c r="F22" s="217">
        <v>106</v>
      </c>
      <c r="G22" s="217">
        <v>108</v>
      </c>
    </row>
    <row r="23" spans="1:7" x14ac:dyDescent="0.25">
      <c r="A23" s="51" t="s">
        <v>143</v>
      </c>
      <c r="B23" s="217">
        <v>10</v>
      </c>
      <c r="C23" s="217">
        <v>6</v>
      </c>
      <c r="D23" s="217">
        <v>6</v>
      </c>
      <c r="E23" s="217">
        <v>7</v>
      </c>
      <c r="F23" s="217">
        <v>3</v>
      </c>
      <c r="G23" s="217">
        <v>3</v>
      </c>
    </row>
    <row r="24" spans="1:7" ht="13.8" x14ac:dyDescent="0.25">
      <c r="A24" s="26" t="s">
        <v>145</v>
      </c>
      <c r="B24" s="36">
        <v>22</v>
      </c>
      <c r="C24" s="36">
        <v>15</v>
      </c>
      <c r="D24" s="36">
        <v>11</v>
      </c>
      <c r="E24" s="36">
        <v>16</v>
      </c>
      <c r="F24" s="36">
        <v>24</v>
      </c>
      <c r="G24" s="36">
        <v>35</v>
      </c>
    </row>
    <row r="25" spans="1:7" ht="13.8" x14ac:dyDescent="0.25">
      <c r="A25" s="26" t="s">
        <v>1427</v>
      </c>
      <c r="B25" s="36">
        <v>6</v>
      </c>
      <c r="C25" s="36">
        <v>13</v>
      </c>
      <c r="D25" s="36">
        <v>7</v>
      </c>
      <c r="E25" s="36">
        <v>6</v>
      </c>
      <c r="F25" s="36">
        <v>7</v>
      </c>
      <c r="G25" s="36">
        <v>4</v>
      </c>
    </row>
    <row r="26" spans="1:7" ht="13.8" x14ac:dyDescent="0.25">
      <c r="A26" s="26" t="s">
        <v>139</v>
      </c>
      <c r="B26" s="36">
        <v>28</v>
      </c>
      <c r="C26" s="36">
        <v>16</v>
      </c>
      <c r="D26" s="36">
        <v>18</v>
      </c>
      <c r="E26" s="36">
        <v>18</v>
      </c>
      <c r="F26" s="36">
        <v>21</v>
      </c>
      <c r="G26" s="36">
        <v>24</v>
      </c>
    </row>
    <row r="27" spans="1:7" ht="13.8" x14ac:dyDescent="0.25">
      <c r="A27" s="26" t="s">
        <v>160</v>
      </c>
      <c r="B27" s="36">
        <v>4</v>
      </c>
      <c r="C27" s="36">
        <v>7</v>
      </c>
      <c r="D27" s="36">
        <v>4</v>
      </c>
      <c r="E27" s="36">
        <v>6</v>
      </c>
      <c r="F27" s="36">
        <v>10</v>
      </c>
      <c r="G27" s="36">
        <v>9</v>
      </c>
    </row>
    <row r="28" spans="1:7" ht="13.8" x14ac:dyDescent="0.25">
      <c r="A28" s="26" t="s">
        <v>146</v>
      </c>
      <c r="B28" s="36">
        <v>0</v>
      </c>
      <c r="C28" s="36">
        <v>0</v>
      </c>
      <c r="D28" s="36">
        <v>0</v>
      </c>
      <c r="E28" s="36">
        <v>1</v>
      </c>
      <c r="F28" s="36">
        <v>2</v>
      </c>
      <c r="G28" s="36">
        <v>0</v>
      </c>
    </row>
    <row r="29" spans="1:7" ht="13.8" x14ac:dyDescent="0.25">
      <c r="A29" s="26" t="s">
        <v>1428</v>
      </c>
      <c r="B29" s="36">
        <v>3</v>
      </c>
      <c r="C29" s="36">
        <v>11</v>
      </c>
      <c r="D29" s="36">
        <v>4</v>
      </c>
      <c r="E29" s="36">
        <v>4</v>
      </c>
      <c r="F29" s="36">
        <v>12</v>
      </c>
      <c r="G29" s="36">
        <v>8</v>
      </c>
    </row>
    <row r="30" spans="1:7" ht="13.8" x14ac:dyDescent="0.25">
      <c r="A30" s="26" t="s">
        <v>1429</v>
      </c>
      <c r="B30" s="36">
        <v>75</v>
      </c>
      <c r="C30" s="36">
        <v>69</v>
      </c>
      <c r="D30" s="36">
        <v>79</v>
      </c>
      <c r="E30" s="36">
        <v>100</v>
      </c>
      <c r="F30" s="36">
        <v>73</v>
      </c>
      <c r="G30" s="36">
        <v>164</v>
      </c>
    </row>
    <row r="31" spans="1:7" ht="13.8" x14ac:dyDescent="0.25">
      <c r="A31" s="26" t="s">
        <v>2352</v>
      </c>
      <c r="B31" s="36">
        <v>362</v>
      </c>
      <c r="C31" s="36">
        <v>307</v>
      </c>
      <c r="D31" s="36">
        <v>351</v>
      </c>
      <c r="E31" s="36">
        <f>E11-SUM(E24:E30,E19:E20,E12:E15)</f>
        <v>426</v>
      </c>
      <c r="F31" s="36">
        <f>F11-SUM(F24:F30,F19:F20,F12:F15)</f>
        <v>518</v>
      </c>
      <c r="G31" s="36">
        <f>G11-SUM(G24:G30,G19:G20,G12:G15)</f>
        <v>733</v>
      </c>
    </row>
    <row r="32" spans="1:7" ht="13.8" x14ac:dyDescent="0.25">
      <c r="B32" s="36"/>
      <c r="C32" s="36"/>
      <c r="D32" s="36"/>
      <c r="E32" s="36"/>
      <c r="F32" s="36"/>
      <c r="G32" s="36"/>
    </row>
    <row r="33" spans="1:7" ht="13.8" x14ac:dyDescent="0.25">
      <c r="A33" s="32" t="s">
        <v>147</v>
      </c>
      <c r="B33" s="49">
        <v>4836</v>
      </c>
      <c r="C33" s="49">
        <v>4200</v>
      </c>
      <c r="D33" s="49">
        <v>4334</v>
      </c>
      <c r="E33" s="49">
        <v>3909</v>
      </c>
      <c r="F33" s="49">
        <v>4561</v>
      </c>
      <c r="G33" s="49">
        <v>4992</v>
      </c>
    </row>
    <row r="34" spans="1:7" ht="13.8" x14ac:dyDescent="0.25">
      <c r="A34" s="26" t="s">
        <v>148</v>
      </c>
      <c r="B34" s="36">
        <v>492</v>
      </c>
      <c r="C34" s="36">
        <v>503</v>
      </c>
      <c r="D34" s="36">
        <v>381</v>
      </c>
      <c r="E34" s="36">
        <v>343</v>
      </c>
      <c r="F34" s="36">
        <v>426</v>
      </c>
      <c r="G34" s="36">
        <v>471</v>
      </c>
    </row>
    <row r="35" spans="1:7" ht="13.8" x14ac:dyDescent="0.25">
      <c r="A35" s="26" t="s">
        <v>1696</v>
      </c>
      <c r="B35" s="36">
        <v>79</v>
      </c>
      <c r="C35" s="36">
        <v>61</v>
      </c>
      <c r="D35" s="36">
        <v>46</v>
      </c>
      <c r="E35" s="36">
        <v>53</v>
      </c>
      <c r="F35" s="36">
        <v>84</v>
      </c>
      <c r="G35" s="36">
        <v>103</v>
      </c>
    </row>
    <row r="36" spans="1:7" ht="13.8" x14ac:dyDescent="0.25">
      <c r="A36" s="26" t="s">
        <v>149</v>
      </c>
      <c r="B36" s="36">
        <v>80</v>
      </c>
      <c r="C36" s="36">
        <v>93</v>
      </c>
      <c r="D36" s="36">
        <v>91</v>
      </c>
      <c r="E36" s="36">
        <v>74</v>
      </c>
      <c r="F36" s="36">
        <v>127</v>
      </c>
      <c r="G36" s="36">
        <v>142</v>
      </c>
    </row>
    <row r="37" spans="1:7" ht="13.8" x14ac:dyDescent="0.25">
      <c r="A37" s="26" t="s">
        <v>150</v>
      </c>
      <c r="B37" s="36">
        <v>32</v>
      </c>
      <c r="C37" s="36">
        <v>18</v>
      </c>
      <c r="D37" s="36">
        <v>31</v>
      </c>
      <c r="E37" s="36">
        <v>23</v>
      </c>
      <c r="F37" s="36">
        <v>29</v>
      </c>
      <c r="G37" s="36">
        <v>30</v>
      </c>
    </row>
    <row r="38" spans="1:7" ht="13.8" x14ac:dyDescent="0.25">
      <c r="A38" s="26" t="s">
        <v>151</v>
      </c>
      <c r="B38" s="36">
        <v>2356</v>
      </c>
      <c r="C38" s="36">
        <v>1900</v>
      </c>
      <c r="D38" s="36">
        <v>1899</v>
      </c>
      <c r="E38" s="36">
        <v>1589</v>
      </c>
      <c r="F38" s="36">
        <v>1894</v>
      </c>
      <c r="G38" s="36">
        <v>2162</v>
      </c>
    </row>
    <row r="39" spans="1:7" ht="13.8" x14ac:dyDescent="0.25">
      <c r="A39" s="26" t="s">
        <v>1469</v>
      </c>
      <c r="B39" s="36">
        <v>415</v>
      </c>
      <c r="C39" s="36">
        <v>344</v>
      </c>
      <c r="D39" s="36">
        <v>580</v>
      </c>
      <c r="E39" s="36">
        <v>471</v>
      </c>
      <c r="F39" s="36">
        <v>511</v>
      </c>
      <c r="G39" s="36">
        <v>578</v>
      </c>
    </row>
    <row r="40" spans="1:7" ht="13.8" x14ac:dyDescent="0.25">
      <c r="A40" s="26" t="s">
        <v>153</v>
      </c>
      <c r="B40" s="36">
        <v>1339</v>
      </c>
      <c r="C40" s="36">
        <v>1217</v>
      </c>
      <c r="D40" s="36">
        <v>1241</v>
      </c>
      <c r="E40" s="36">
        <v>1288</v>
      </c>
      <c r="F40" s="36">
        <v>1421</v>
      </c>
      <c r="G40" s="36">
        <v>1441</v>
      </c>
    </row>
    <row r="41" spans="1:7" ht="13.8" x14ac:dyDescent="0.25">
      <c r="A41" s="26" t="s">
        <v>157</v>
      </c>
      <c r="B41" s="36">
        <v>28</v>
      </c>
      <c r="C41" s="36">
        <v>44</v>
      </c>
      <c r="D41" s="36">
        <v>33</v>
      </c>
      <c r="E41" s="36">
        <v>33</v>
      </c>
      <c r="F41" s="36">
        <v>39</v>
      </c>
      <c r="G41" s="36">
        <v>28</v>
      </c>
    </row>
    <row r="42" spans="1:7" ht="13.8" x14ac:dyDescent="0.25">
      <c r="A42" s="1287" t="s">
        <v>2351</v>
      </c>
      <c r="B42" s="36">
        <f t="shared" ref="B42:G42" si="0">B33-SUM(B34:B41)</f>
        <v>15</v>
      </c>
      <c r="C42" s="36">
        <f t="shared" si="0"/>
        <v>20</v>
      </c>
      <c r="D42" s="36">
        <f t="shared" si="0"/>
        <v>32</v>
      </c>
      <c r="E42" s="36">
        <f t="shared" si="0"/>
        <v>35</v>
      </c>
      <c r="F42" s="36">
        <f t="shared" si="0"/>
        <v>30</v>
      </c>
      <c r="G42" s="36">
        <f t="shared" si="0"/>
        <v>37</v>
      </c>
    </row>
    <row r="43" spans="1:7" ht="13.8" x14ac:dyDescent="0.25">
      <c r="A43" s="26"/>
      <c r="B43" s="36"/>
      <c r="C43" s="36"/>
      <c r="D43" s="36"/>
      <c r="E43" s="36"/>
      <c r="F43" s="36"/>
      <c r="G43" s="36"/>
    </row>
    <row r="44" spans="1:7" ht="13.8" x14ac:dyDescent="0.25">
      <c r="A44" s="32" t="s">
        <v>152</v>
      </c>
      <c r="B44" s="56">
        <v>833</v>
      </c>
      <c r="C44" s="56">
        <v>793</v>
      </c>
      <c r="D44" s="56">
        <v>924</v>
      </c>
      <c r="E44" s="56">
        <v>950</v>
      </c>
      <c r="F44" s="56">
        <v>1102</v>
      </c>
      <c r="G44" s="56">
        <v>1451</v>
      </c>
    </row>
    <row r="45" spans="1:7" ht="13.8" x14ac:dyDescent="0.25">
      <c r="A45" s="26" t="s">
        <v>154</v>
      </c>
      <c r="B45" s="36">
        <v>0</v>
      </c>
      <c r="C45" s="36">
        <v>1</v>
      </c>
      <c r="D45" s="36">
        <v>2</v>
      </c>
      <c r="E45" s="36">
        <v>1</v>
      </c>
      <c r="F45" s="36">
        <v>1</v>
      </c>
      <c r="G45" s="36">
        <v>11</v>
      </c>
    </row>
    <row r="46" spans="1:7" ht="13.8" x14ac:dyDescent="0.25">
      <c r="A46" s="26" t="s">
        <v>155</v>
      </c>
      <c r="B46" s="36">
        <v>342</v>
      </c>
      <c r="C46" s="36">
        <v>316</v>
      </c>
      <c r="D46" s="36">
        <v>392</v>
      </c>
      <c r="E46" s="36">
        <v>348</v>
      </c>
      <c r="F46" s="36">
        <v>325</v>
      </c>
      <c r="G46" s="36">
        <v>426</v>
      </c>
    </row>
    <row r="47" spans="1:7" ht="13.8" x14ac:dyDescent="0.25">
      <c r="A47" s="26" t="s">
        <v>909</v>
      </c>
      <c r="B47" s="36">
        <v>17</v>
      </c>
      <c r="C47" s="36">
        <v>16</v>
      </c>
      <c r="D47" s="36">
        <v>26</v>
      </c>
      <c r="E47" s="36">
        <v>27</v>
      </c>
      <c r="F47" s="36">
        <v>33</v>
      </c>
      <c r="G47" s="36">
        <v>36</v>
      </c>
    </row>
    <row r="48" spans="1:7" ht="13.8" x14ac:dyDescent="0.25">
      <c r="A48" s="26" t="s">
        <v>156</v>
      </c>
      <c r="B48" s="36">
        <v>2</v>
      </c>
      <c r="C48" s="36">
        <v>0</v>
      </c>
      <c r="D48" s="36">
        <v>0</v>
      </c>
      <c r="E48" s="36">
        <v>0</v>
      </c>
      <c r="F48" s="36">
        <v>0</v>
      </c>
      <c r="G48" s="36">
        <v>0</v>
      </c>
    </row>
    <row r="49" spans="1:14" ht="13.8" x14ac:dyDescent="0.25">
      <c r="A49" s="26" t="s">
        <v>1430</v>
      </c>
      <c r="B49" s="36">
        <v>15</v>
      </c>
      <c r="C49" s="36">
        <v>15</v>
      </c>
      <c r="D49" s="36">
        <v>24</v>
      </c>
      <c r="E49" s="36">
        <v>13</v>
      </c>
      <c r="F49" s="36">
        <v>26</v>
      </c>
      <c r="G49" s="36">
        <v>51</v>
      </c>
    </row>
    <row r="50" spans="1:14" ht="13.8" x14ac:dyDescent="0.25">
      <c r="A50" s="26" t="s">
        <v>158</v>
      </c>
      <c r="B50" s="36">
        <v>457</v>
      </c>
      <c r="C50" s="36">
        <v>445</v>
      </c>
      <c r="D50" s="36">
        <v>480</v>
      </c>
      <c r="E50" s="36">
        <f>E44-SUM(E45:E49)</f>
        <v>561</v>
      </c>
      <c r="F50" s="36">
        <f>F44-SUM(F45:F49)</f>
        <v>717</v>
      </c>
      <c r="G50" s="36">
        <f>G44-SUM(G45:G49)</f>
        <v>927</v>
      </c>
    </row>
    <row r="51" spans="1:14" ht="13.8" x14ac:dyDescent="0.25">
      <c r="A51" s="26"/>
      <c r="B51" s="36"/>
      <c r="C51" s="36"/>
      <c r="D51" s="36"/>
      <c r="E51" s="36"/>
      <c r="F51" s="36"/>
      <c r="G51" s="36"/>
      <c r="I51" s="47"/>
    </row>
    <row r="52" spans="1:14" ht="13.8" x14ac:dyDescent="0.25">
      <c r="A52" s="32" t="s">
        <v>1431</v>
      </c>
      <c r="B52" s="49">
        <v>509</v>
      </c>
      <c r="C52" s="49">
        <v>487</v>
      </c>
      <c r="D52" s="49">
        <v>589</v>
      </c>
      <c r="E52" s="49">
        <v>550</v>
      </c>
      <c r="F52" s="49">
        <v>803</v>
      </c>
      <c r="G52" s="49">
        <v>1202</v>
      </c>
    </row>
    <row r="53" spans="1:14" ht="13.8" x14ac:dyDescent="0.25">
      <c r="A53" s="26" t="s">
        <v>1432</v>
      </c>
      <c r="B53" s="13">
        <v>410</v>
      </c>
      <c r="C53" s="13">
        <v>387</v>
      </c>
      <c r="D53" s="13">
        <v>486</v>
      </c>
      <c r="E53" s="13">
        <v>428</v>
      </c>
      <c r="F53" s="13">
        <v>636</v>
      </c>
      <c r="G53" s="13">
        <v>1012</v>
      </c>
    </row>
    <row r="54" spans="1:14" ht="13.8" x14ac:dyDescent="0.25">
      <c r="A54" s="26" t="s">
        <v>1433</v>
      </c>
      <c r="B54" s="13">
        <v>99</v>
      </c>
      <c r="C54" s="13">
        <v>100</v>
      </c>
      <c r="D54" s="13">
        <v>103</v>
      </c>
      <c r="E54" s="13">
        <v>122</v>
      </c>
      <c r="F54" s="13">
        <v>167</v>
      </c>
      <c r="G54" s="13">
        <v>190</v>
      </c>
    </row>
    <row r="55" spans="1:14" ht="13.8" x14ac:dyDescent="0.25">
      <c r="A55" s="26"/>
      <c r="B55" s="13"/>
      <c r="C55" s="13"/>
      <c r="D55" s="13"/>
      <c r="E55" s="13"/>
      <c r="F55" s="13"/>
      <c r="G55" s="13"/>
    </row>
    <row r="56" spans="1:14" ht="13.8" x14ac:dyDescent="0.25">
      <c r="A56" s="32" t="s">
        <v>1434</v>
      </c>
      <c r="B56" s="56">
        <v>327</v>
      </c>
      <c r="C56" s="56">
        <v>303</v>
      </c>
      <c r="D56" s="56">
        <v>344</v>
      </c>
      <c r="E56" s="56">
        <v>298</v>
      </c>
      <c r="F56" s="56">
        <v>250</v>
      </c>
      <c r="G56" s="56">
        <v>200</v>
      </c>
    </row>
    <row r="57" spans="1:14" ht="13.8" x14ac:dyDescent="0.25">
      <c r="A57" s="26"/>
      <c r="B57" s="36"/>
      <c r="C57" s="36"/>
      <c r="D57" s="36"/>
      <c r="E57" s="36"/>
      <c r="F57" s="36"/>
      <c r="G57" s="36"/>
    </row>
    <row r="58" spans="1:14" ht="14.4" thickBot="1" x14ac:dyDescent="0.3">
      <c r="A58" s="319" t="s">
        <v>135</v>
      </c>
      <c r="B58" s="94">
        <v>6903</v>
      </c>
      <c r="C58" s="94">
        <v>6076</v>
      </c>
      <c r="D58" s="94">
        <v>6434</v>
      </c>
      <c r="E58" s="94">
        <v>6241</v>
      </c>
      <c r="F58" s="94">
        <v>7218</v>
      </c>
      <c r="G58" s="94">
        <v>8442</v>
      </c>
      <c r="I58" s="47"/>
    </row>
    <row r="59" spans="1:14" ht="7.5" customHeight="1" thickTop="1" thickBot="1" x14ac:dyDescent="0.3">
      <c r="A59" s="319"/>
      <c r="B59" s="94"/>
      <c r="C59" s="94"/>
      <c r="D59" s="94"/>
      <c r="E59" s="94"/>
      <c r="F59" s="94"/>
      <c r="G59" s="94"/>
    </row>
    <row r="60" spans="1:14" ht="15" thickTop="1" thickBot="1" x14ac:dyDescent="0.3">
      <c r="A60" s="319" t="s">
        <v>1425</v>
      </c>
      <c r="B60" s="94">
        <f t="shared" ref="B60:G60" si="1">B58+B52</f>
        <v>7412</v>
      </c>
      <c r="C60" s="94">
        <f t="shared" si="1"/>
        <v>6563</v>
      </c>
      <c r="D60" s="94">
        <f t="shared" si="1"/>
        <v>7023</v>
      </c>
      <c r="E60" s="94">
        <f t="shared" si="1"/>
        <v>6791</v>
      </c>
      <c r="F60" s="94">
        <f t="shared" si="1"/>
        <v>8021</v>
      </c>
      <c r="G60" s="94">
        <f t="shared" si="1"/>
        <v>9644</v>
      </c>
      <c r="I60" s="47"/>
      <c r="J60" s="47"/>
      <c r="K60" s="47"/>
      <c r="L60" s="47"/>
      <c r="M60" s="47"/>
      <c r="N60" s="47"/>
    </row>
    <row r="61" spans="1:14" ht="7.5" customHeight="1" thickTop="1" thickBot="1" x14ac:dyDescent="0.3">
      <c r="A61" s="319"/>
      <c r="B61" s="94"/>
      <c r="C61" s="94"/>
      <c r="D61" s="94"/>
      <c r="E61" s="94"/>
      <c r="F61" s="94"/>
      <c r="G61" s="94"/>
    </row>
    <row r="62" spans="1:14" ht="16.8" thickTop="1" thickBot="1" x14ac:dyDescent="0.35">
      <c r="A62" s="607" t="s">
        <v>1424</v>
      </c>
      <c r="B62" s="608">
        <v>7739</v>
      </c>
      <c r="C62" s="608">
        <v>6866</v>
      </c>
      <c r="D62" s="608">
        <v>7367</v>
      </c>
      <c r="E62" s="608">
        <v>7089</v>
      </c>
      <c r="F62" s="608">
        <v>8271</v>
      </c>
      <c r="G62" s="608">
        <v>9844</v>
      </c>
    </row>
    <row r="63" spans="1:14" ht="14.4" thickTop="1" x14ac:dyDescent="0.25">
      <c r="A63" s="26"/>
      <c r="B63" s="26"/>
      <c r="C63" s="26"/>
      <c r="D63" s="26"/>
      <c r="E63" s="26"/>
      <c r="F63" s="26"/>
      <c r="G63" s="26"/>
    </row>
    <row r="64" spans="1:14" ht="27.75" customHeight="1" x14ac:dyDescent="0.25">
      <c r="A64" s="1547" t="s">
        <v>162</v>
      </c>
      <c r="B64" s="1547"/>
      <c r="C64" s="1547"/>
      <c r="D64" s="1547"/>
      <c r="E64" s="1547"/>
      <c r="F64" s="1547"/>
      <c r="G64" s="1547"/>
    </row>
    <row r="65" spans="1:7" ht="27.75" customHeight="1" x14ac:dyDescent="0.25">
      <c r="A65" s="634" t="s">
        <v>1470</v>
      </c>
      <c r="B65" s="632"/>
      <c r="C65" s="632"/>
      <c r="D65" s="632"/>
      <c r="E65" s="632"/>
      <c r="F65" s="632"/>
      <c r="G65" s="632"/>
    </row>
    <row r="66" spans="1:7" ht="23.25" customHeight="1" x14ac:dyDescent="0.25">
      <c r="A66" s="172" t="s">
        <v>1326</v>
      </c>
      <c r="B66" s="172"/>
      <c r="C66" s="172"/>
      <c r="D66" s="172"/>
      <c r="E66" s="172"/>
      <c r="F66" s="172"/>
      <c r="G66" s="172"/>
    </row>
    <row r="67" spans="1:7" ht="35.25" customHeight="1" x14ac:dyDescent="0.25">
      <c r="A67" s="1473" t="s">
        <v>2256</v>
      </c>
      <c r="B67" s="1473"/>
      <c r="C67" s="1473"/>
      <c r="D67" s="1473"/>
      <c r="E67" s="1473"/>
      <c r="F67" s="1473"/>
      <c r="G67" s="1473"/>
    </row>
  </sheetData>
  <customSheetViews>
    <customSheetView guid="{9014CDA8-C3FC-41E6-A045-DAEFC55B82B1}">
      <selection sqref="A1:G1"/>
      <pageMargins left="0.75" right="0.75" top="1" bottom="1" header="0.5" footer="0.5"/>
      <pageSetup scale="76" orientation="portrait" horizontalDpi="1200" verticalDpi="1200" r:id="rId1"/>
      <headerFooter alignWithMargins="0">
        <oddFooter>&amp;C&amp;P</oddFooter>
      </headerFooter>
    </customSheetView>
    <customSheetView guid="{F67F5823-51D5-4D47-B100-5B47C1E6BCB9}" showPageBreaks="1">
      <selection sqref="A1:G1"/>
      <pageMargins left="0.75" right="0.75" top="1" bottom="1" header="0.5" footer="0.5"/>
      <pageSetup scale="76" orientation="portrait" horizontalDpi="1200" verticalDpi="1200" r:id="rId2"/>
      <headerFooter alignWithMargins="0">
        <oddFooter>&amp;C&amp;P</oddFooter>
      </headerFooter>
    </customSheetView>
  </customSheetViews>
  <mergeCells count="6">
    <mergeCell ref="A67:G67"/>
    <mergeCell ref="A64:G64"/>
    <mergeCell ref="A1:G1"/>
    <mergeCell ref="A3:G3"/>
    <mergeCell ref="A4:G4"/>
    <mergeCell ref="A6:G6"/>
  </mergeCells>
  <phoneticPr fontId="33" type="noConversion"/>
  <hyperlinks>
    <hyperlink ref="A67:G67" r:id="rId3" display="Source: Statistics Canada. Table 35-10-0177-01 Incident-based crime statistics, by detailed violations, Canada, provinces, territories and Census Metropolitan Areas" xr:uid="{00000000-0004-0000-4B00-000000000000}"/>
  </hyperlinks>
  <printOptions horizontalCentered="1"/>
  <pageMargins left="0.74803149606299202" right="0.74803149606299202" top="0.98425196850393704" bottom="0.98425196850393704" header="0.511811023622047" footer="0.511811023622047"/>
  <pageSetup scale="70" firstPageNumber="27" orientation="portrait" useFirstPageNumber="1" r:id="rId4"/>
  <headerFooter alignWithMargins="0"/>
  <legacyDrawingHF r:id="rId5"/>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Sheet12">
    <tabColor indexed="15"/>
    <pageSetUpPr fitToPage="1"/>
  </sheetPr>
  <dimension ref="A1:O67"/>
  <sheetViews>
    <sheetView zoomScaleNormal="100" workbookViewId="0">
      <selection sqref="A1:K1"/>
    </sheetView>
  </sheetViews>
  <sheetFormatPr defaultRowHeight="13.2" x14ac:dyDescent="0.25"/>
  <cols>
    <col min="1" max="1" width="39.88671875" bestFit="1" customWidth="1"/>
    <col min="2" max="10" width="8.6640625" customWidth="1"/>
    <col min="11" max="11" width="10.5546875" style="1" customWidth="1"/>
  </cols>
  <sheetData>
    <row r="1" spans="1:15" ht="17.399999999999999" x14ac:dyDescent="0.3">
      <c r="A1" s="1451" t="s">
        <v>1446</v>
      </c>
      <c r="B1" s="1451"/>
      <c r="C1" s="1451"/>
      <c r="D1" s="1451"/>
      <c r="E1" s="1451"/>
      <c r="F1" s="1451"/>
      <c r="G1" s="1451"/>
      <c r="H1" s="1451"/>
      <c r="I1" s="1451"/>
      <c r="J1" s="1451"/>
      <c r="K1" s="1451"/>
    </row>
    <row r="2" spans="1:15" ht="17.399999999999999" x14ac:dyDescent="0.3">
      <c r="A2" s="48"/>
      <c r="B2" s="2"/>
      <c r="C2" s="2"/>
      <c r="D2" s="2"/>
    </row>
    <row r="3" spans="1:15" ht="17.399999999999999" x14ac:dyDescent="0.3">
      <c r="A3" s="1452" t="s">
        <v>2577</v>
      </c>
      <c r="B3" s="1452"/>
      <c r="C3" s="1452"/>
      <c r="D3" s="1452"/>
      <c r="E3" s="1452"/>
      <c r="F3" s="1452"/>
      <c r="G3" s="1452"/>
      <c r="H3" s="1452"/>
      <c r="I3" s="1452"/>
      <c r="J3" s="1452"/>
      <c r="K3" s="1452"/>
    </row>
    <row r="4" spans="1:15" ht="17.399999999999999" x14ac:dyDescent="0.3">
      <c r="A4" s="1452" t="s">
        <v>440</v>
      </c>
      <c r="B4" s="1452"/>
      <c r="C4" s="1452"/>
      <c r="D4" s="1452"/>
      <c r="E4" s="1452"/>
      <c r="F4" s="1452"/>
      <c r="G4" s="1452"/>
      <c r="H4" s="1452"/>
      <c r="I4" s="1452"/>
      <c r="J4" s="1452"/>
      <c r="K4" s="1452"/>
    </row>
    <row r="5" spans="1:15" ht="12.75" customHeight="1" x14ac:dyDescent="0.3">
      <c r="A5" s="48"/>
      <c r="B5" s="48"/>
      <c r="C5" s="48"/>
      <c r="D5" s="48"/>
    </row>
    <row r="7" spans="1:15" s="16" customFormat="1" ht="15.6" x14ac:dyDescent="0.3">
      <c r="A7" s="58" t="s">
        <v>878</v>
      </c>
      <c r="B7" s="37" t="s">
        <v>1575</v>
      </c>
      <c r="C7" s="37" t="s">
        <v>1576</v>
      </c>
      <c r="D7" s="37" t="s">
        <v>1701</v>
      </c>
      <c r="E7" s="37" t="s">
        <v>1808</v>
      </c>
      <c r="F7" s="37" t="s">
        <v>1894</v>
      </c>
      <c r="G7" s="37" t="s">
        <v>1935</v>
      </c>
      <c r="H7" s="37" t="s">
        <v>2117</v>
      </c>
      <c r="I7" s="37" t="s">
        <v>2281</v>
      </c>
      <c r="J7" s="37">
        <v>2019</v>
      </c>
      <c r="K7" s="37">
        <v>2020</v>
      </c>
    </row>
    <row r="8" spans="1:15" ht="4.5" customHeight="1" thickBot="1" x14ac:dyDescent="0.3">
      <c r="A8" s="17"/>
      <c r="B8" s="18"/>
      <c r="C8" s="18"/>
      <c r="D8" s="18"/>
      <c r="E8" s="18"/>
      <c r="F8" s="18"/>
      <c r="G8" s="18"/>
      <c r="H8" s="18"/>
      <c r="I8" s="18"/>
      <c r="J8" s="18"/>
      <c r="K8" s="18"/>
    </row>
    <row r="9" spans="1:15" ht="4.5" customHeight="1" x14ac:dyDescent="0.25">
      <c r="A9" s="2"/>
      <c r="B9" s="14"/>
      <c r="C9" s="14"/>
      <c r="D9" s="14"/>
      <c r="E9" s="14"/>
      <c r="F9" s="14"/>
      <c r="G9" s="14"/>
      <c r="H9" s="14"/>
      <c r="I9" s="14"/>
      <c r="J9" s="14"/>
      <c r="K9" s="14"/>
    </row>
    <row r="10" spans="1:15" s="159" customFormat="1" ht="14.25" customHeight="1" x14ac:dyDescent="0.25">
      <c r="A10" s="162" t="s">
        <v>1283</v>
      </c>
      <c r="B10" s="235">
        <v>9</v>
      </c>
      <c r="C10" s="235">
        <v>2</v>
      </c>
      <c r="D10" s="235">
        <v>8</v>
      </c>
      <c r="E10" s="235">
        <v>6</v>
      </c>
      <c r="F10" s="235">
        <v>0</v>
      </c>
      <c r="G10" s="235">
        <v>2</v>
      </c>
      <c r="H10" s="235">
        <v>1</v>
      </c>
      <c r="I10" s="235">
        <v>1</v>
      </c>
      <c r="J10" s="235">
        <v>0</v>
      </c>
      <c r="K10" s="235">
        <v>1</v>
      </c>
      <c r="M10" s="42"/>
      <c r="N10" s="42"/>
      <c r="O10" s="42"/>
    </row>
    <row r="11" spans="1:15" ht="13.8" x14ac:dyDescent="0.25">
      <c r="A11" s="159" t="s">
        <v>865</v>
      </c>
      <c r="B11" s="441">
        <v>0</v>
      </c>
      <c r="C11" s="441">
        <v>0</v>
      </c>
      <c r="D11" s="441">
        <v>0</v>
      </c>
      <c r="E11" s="441">
        <v>0</v>
      </c>
      <c r="F11" s="441">
        <v>0</v>
      </c>
      <c r="G11" s="441">
        <v>0</v>
      </c>
      <c r="H11" s="441">
        <v>0</v>
      </c>
      <c r="I11" s="441">
        <v>0</v>
      </c>
      <c r="J11" s="441">
        <v>0</v>
      </c>
      <c r="K11" s="441">
        <v>0</v>
      </c>
    </row>
    <row r="12" spans="1:15" ht="13.8" x14ac:dyDescent="0.25">
      <c r="A12" s="159" t="s">
        <v>866</v>
      </c>
      <c r="B12" s="441">
        <v>0</v>
      </c>
      <c r="C12" s="441">
        <v>4</v>
      </c>
      <c r="D12" s="441">
        <v>2</v>
      </c>
      <c r="E12" s="441">
        <v>3</v>
      </c>
      <c r="F12" s="441">
        <v>0</v>
      </c>
      <c r="G12" s="441">
        <v>2</v>
      </c>
      <c r="H12" s="441">
        <v>3</v>
      </c>
      <c r="I12" s="441">
        <v>0</v>
      </c>
      <c r="J12" s="441">
        <v>4</v>
      </c>
      <c r="K12" s="441">
        <v>0</v>
      </c>
    </row>
    <row r="13" spans="1:15" ht="13.8" x14ac:dyDescent="0.25">
      <c r="A13" s="159" t="s">
        <v>764</v>
      </c>
      <c r="B13" s="235">
        <v>3</v>
      </c>
      <c r="C13" s="235">
        <v>3</v>
      </c>
      <c r="D13" s="235">
        <v>4</v>
      </c>
      <c r="E13" s="235">
        <v>5</v>
      </c>
      <c r="F13" s="235">
        <v>4</v>
      </c>
      <c r="G13" s="235">
        <v>1</v>
      </c>
      <c r="H13" s="235">
        <v>4</v>
      </c>
      <c r="I13" s="235">
        <v>1</v>
      </c>
      <c r="J13" s="235">
        <v>1</v>
      </c>
      <c r="K13" s="235">
        <v>0</v>
      </c>
    </row>
    <row r="14" spans="1:15" ht="13.8" x14ac:dyDescent="0.25">
      <c r="A14" s="159" t="s">
        <v>867</v>
      </c>
      <c r="B14" s="441">
        <v>1</v>
      </c>
      <c r="C14" s="441">
        <v>0</v>
      </c>
      <c r="D14" s="441">
        <v>0</v>
      </c>
      <c r="E14" s="441">
        <v>2</v>
      </c>
      <c r="F14" s="441">
        <v>1</v>
      </c>
      <c r="G14" s="441">
        <v>1</v>
      </c>
      <c r="H14" s="441">
        <v>0</v>
      </c>
      <c r="I14" s="441">
        <v>1</v>
      </c>
      <c r="J14" s="441">
        <v>0</v>
      </c>
      <c r="K14" s="441">
        <v>0</v>
      </c>
    </row>
    <row r="15" spans="1:15" ht="13.8" x14ac:dyDescent="0.25">
      <c r="A15" s="159" t="s">
        <v>57</v>
      </c>
      <c r="B15" s="441">
        <v>0</v>
      </c>
      <c r="C15" s="441">
        <v>0</v>
      </c>
      <c r="D15" s="441">
        <v>0</v>
      </c>
      <c r="E15" s="441">
        <v>0</v>
      </c>
      <c r="F15" s="441">
        <v>0</v>
      </c>
      <c r="G15" s="441">
        <v>0</v>
      </c>
      <c r="H15" s="441">
        <v>0</v>
      </c>
      <c r="I15" s="441">
        <v>0</v>
      </c>
      <c r="J15" s="441">
        <v>0</v>
      </c>
      <c r="K15" s="441">
        <v>0</v>
      </c>
    </row>
    <row r="16" spans="1:15" ht="13.8" x14ac:dyDescent="0.25">
      <c r="A16" s="159" t="s">
        <v>1254</v>
      </c>
      <c r="B16" s="441">
        <v>0</v>
      </c>
      <c r="C16" s="441">
        <v>1</v>
      </c>
      <c r="D16" s="441">
        <v>0</v>
      </c>
      <c r="E16" s="441">
        <v>0</v>
      </c>
      <c r="F16" s="441">
        <v>2</v>
      </c>
      <c r="G16" s="441">
        <v>1</v>
      </c>
      <c r="H16" s="441">
        <v>0</v>
      </c>
      <c r="I16" s="441">
        <v>0</v>
      </c>
      <c r="J16" s="441">
        <v>1</v>
      </c>
      <c r="K16" s="441">
        <v>0</v>
      </c>
    </row>
    <row r="17" spans="1:12" ht="13.8" x14ac:dyDescent="0.25">
      <c r="A17" s="159" t="s">
        <v>868</v>
      </c>
      <c r="B17" s="235">
        <v>1</v>
      </c>
      <c r="C17" s="235">
        <v>2</v>
      </c>
      <c r="D17" s="235">
        <v>1</v>
      </c>
      <c r="E17" s="235">
        <v>1</v>
      </c>
      <c r="F17" s="235">
        <v>2</v>
      </c>
      <c r="G17" s="235">
        <v>2</v>
      </c>
      <c r="H17" s="235">
        <v>1</v>
      </c>
      <c r="I17" s="235">
        <v>0</v>
      </c>
      <c r="J17" s="235">
        <v>0</v>
      </c>
      <c r="K17" s="235">
        <v>0</v>
      </c>
    </row>
    <row r="18" spans="1:12" ht="13.8" x14ac:dyDescent="0.25">
      <c r="A18" s="159" t="s">
        <v>869</v>
      </c>
      <c r="B18" s="441">
        <v>0</v>
      </c>
      <c r="C18" s="441">
        <v>0</v>
      </c>
      <c r="D18" s="441">
        <v>0</v>
      </c>
      <c r="E18" s="441">
        <v>0</v>
      </c>
      <c r="F18" s="441">
        <v>1</v>
      </c>
      <c r="G18" s="441">
        <v>0</v>
      </c>
      <c r="H18" s="441">
        <v>0</v>
      </c>
      <c r="I18" s="441">
        <v>0</v>
      </c>
      <c r="J18" s="441">
        <v>1</v>
      </c>
      <c r="K18" s="441">
        <v>0</v>
      </c>
      <c r="L18" s="441"/>
    </row>
    <row r="19" spans="1:12" ht="13.8" x14ac:dyDescent="0.25">
      <c r="A19" s="159" t="s">
        <v>622</v>
      </c>
      <c r="B19" s="441">
        <v>0</v>
      </c>
      <c r="C19" s="441">
        <v>0</v>
      </c>
      <c r="D19" s="441">
        <v>0</v>
      </c>
      <c r="E19" s="441">
        <v>0</v>
      </c>
      <c r="F19" s="441">
        <v>1</v>
      </c>
      <c r="G19" s="441">
        <v>0</v>
      </c>
      <c r="H19" s="441">
        <v>0</v>
      </c>
      <c r="I19" s="441">
        <v>0</v>
      </c>
      <c r="J19" s="441">
        <v>0</v>
      </c>
      <c r="K19" s="441">
        <v>0</v>
      </c>
    </row>
    <row r="20" spans="1:12" ht="13.8" x14ac:dyDescent="0.25">
      <c r="A20" s="159" t="s">
        <v>58</v>
      </c>
      <c r="B20" s="441">
        <v>0</v>
      </c>
      <c r="C20" s="441">
        <v>1</v>
      </c>
      <c r="D20" s="441">
        <v>3</v>
      </c>
      <c r="E20" s="441">
        <v>0</v>
      </c>
      <c r="F20" s="441">
        <v>1</v>
      </c>
      <c r="G20" s="441">
        <v>2</v>
      </c>
      <c r="H20" s="441">
        <v>0</v>
      </c>
      <c r="I20" s="441">
        <v>0</v>
      </c>
      <c r="J20" s="441">
        <v>0</v>
      </c>
      <c r="K20" s="441">
        <v>0</v>
      </c>
    </row>
    <row r="21" spans="1:12" ht="13.8" x14ac:dyDescent="0.25">
      <c r="A21" s="159" t="s">
        <v>515</v>
      </c>
      <c r="B21" s="441">
        <v>0</v>
      </c>
      <c r="C21" s="441">
        <v>0</v>
      </c>
      <c r="D21" s="441">
        <v>0</v>
      </c>
      <c r="E21" s="441">
        <v>0</v>
      </c>
      <c r="F21" s="441">
        <v>0</v>
      </c>
      <c r="G21" s="441">
        <v>0</v>
      </c>
      <c r="H21" s="441">
        <v>0</v>
      </c>
      <c r="I21" s="441">
        <v>0</v>
      </c>
      <c r="J21" s="441">
        <v>0</v>
      </c>
      <c r="K21" s="441">
        <v>0</v>
      </c>
    </row>
    <row r="22" spans="1:12" ht="13.8" x14ac:dyDescent="0.25">
      <c r="A22" s="159" t="s">
        <v>875</v>
      </c>
      <c r="B22" s="441">
        <v>0</v>
      </c>
      <c r="C22" s="441">
        <v>0</v>
      </c>
      <c r="D22" s="441">
        <v>0</v>
      </c>
      <c r="E22" s="441">
        <v>0</v>
      </c>
      <c r="F22" s="441">
        <v>0</v>
      </c>
      <c r="G22" s="441">
        <v>0</v>
      </c>
      <c r="H22" s="441">
        <v>0</v>
      </c>
      <c r="I22" s="441">
        <v>0</v>
      </c>
      <c r="J22" s="441">
        <v>0</v>
      </c>
      <c r="K22" s="441">
        <v>0</v>
      </c>
    </row>
    <row r="23" spans="1:12" ht="13.8" x14ac:dyDescent="0.25">
      <c r="A23" s="159" t="s">
        <v>876</v>
      </c>
      <c r="B23" s="441">
        <v>0</v>
      </c>
      <c r="C23" s="441">
        <v>1</v>
      </c>
      <c r="D23" s="441">
        <v>0</v>
      </c>
      <c r="E23" s="441">
        <v>0</v>
      </c>
      <c r="F23" s="441">
        <v>2</v>
      </c>
      <c r="G23" s="441">
        <v>0</v>
      </c>
      <c r="H23" s="441">
        <v>0</v>
      </c>
      <c r="I23" s="441">
        <v>0</v>
      </c>
      <c r="J23" s="441">
        <v>0</v>
      </c>
      <c r="K23" s="441">
        <v>0</v>
      </c>
    </row>
    <row r="24" spans="1:12" ht="13.8" x14ac:dyDescent="0.25">
      <c r="A24" s="159" t="s">
        <v>464</v>
      </c>
      <c r="B24" s="235">
        <v>2</v>
      </c>
      <c r="C24" s="235">
        <v>1</v>
      </c>
      <c r="D24" s="235">
        <v>4</v>
      </c>
      <c r="E24" s="235">
        <v>0</v>
      </c>
      <c r="F24" s="235">
        <v>1</v>
      </c>
      <c r="G24" s="235">
        <v>1</v>
      </c>
      <c r="H24" s="235">
        <v>1</v>
      </c>
      <c r="I24" s="235">
        <v>1</v>
      </c>
      <c r="J24" s="235">
        <v>2</v>
      </c>
      <c r="K24" s="235">
        <v>0</v>
      </c>
    </row>
    <row r="25" spans="1:12" ht="13.8" x14ac:dyDescent="0.25">
      <c r="A25" s="159" t="s">
        <v>877</v>
      </c>
      <c r="B25" s="441">
        <v>1</v>
      </c>
      <c r="C25" s="441">
        <v>0</v>
      </c>
      <c r="D25" s="441">
        <v>1</v>
      </c>
      <c r="E25" s="441">
        <v>1</v>
      </c>
      <c r="F25" s="441">
        <v>1</v>
      </c>
      <c r="G25" s="441">
        <v>1</v>
      </c>
      <c r="H25" s="441">
        <v>2</v>
      </c>
      <c r="I25" s="441">
        <v>0</v>
      </c>
      <c r="J25" s="441">
        <v>0</v>
      </c>
      <c r="K25" s="441">
        <v>0</v>
      </c>
      <c r="L25" s="1373"/>
    </row>
    <row r="26" spans="1:12" ht="4.5" customHeight="1" thickBot="1" x14ac:dyDescent="0.3">
      <c r="A26" s="159"/>
      <c r="B26" s="442"/>
      <c r="C26" s="442"/>
      <c r="D26" s="442"/>
      <c r="E26" s="442"/>
      <c r="F26" s="442"/>
      <c r="G26" s="442"/>
      <c r="H26" s="442"/>
      <c r="I26" s="442"/>
      <c r="J26" s="442"/>
      <c r="K26" s="442"/>
    </row>
    <row r="27" spans="1:12" ht="4.5" customHeight="1" x14ac:dyDescent="0.25">
      <c r="A27" s="159"/>
      <c r="B27" s="14"/>
      <c r="C27" s="14"/>
      <c r="D27" s="14"/>
      <c r="E27" s="14"/>
      <c r="F27" s="14"/>
      <c r="G27" s="14"/>
      <c r="H27" s="14"/>
      <c r="I27" s="14"/>
      <c r="J27" s="14"/>
      <c r="K27" s="14"/>
    </row>
    <row r="28" spans="1:12" s="34" customFormat="1" ht="13.8" x14ac:dyDescent="0.25">
      <c r="A28" s="32" t="s">
        <v>864</v>
      </c>
      <c r="B28" s="66">
        <v>17</v>
      </c>
      <c r="C28" s="66">
        <v>15</v>
      </c>
      <c r="D28" s="66">
        <v>23</v>
      </c>
      <c r="E28" s="66">
        <v>18</v>
      </c>
      <c r="F28" s="66">
        <v>16</v>
      </c>
      <c r="G28" s="66">
        <v>13</v>
      </c>
      <c r="H28" s="66">
        <v>12</v>
      </c>
      <c r="I28" s="66">
        <v>4</v>
      </c>
      <c r="J28" s="66">
        <v>9</v>
      </c>
      <c r="K28" s="66">
        <v>1</v>
      </c>
    </row>
    <row r="29" spans="1:12" s="42" customFormat="1" ht="12.75" customHeight="1" x14ac:dyDescent="0.2">
      <c r="A29" s="42" t="s">
        <v>564</v>
      </c>
      <c r="B29" s="195">
        <v>-22.72727272727273</v>
      </c>
      <c r="C29" s="195">
        <f t="shared" ref="C29:G29" si="0">(C28/B28-1)*100</f>
        <v>-11.764705882352944</v>
      </c>
      <c r="D29" s="195">
        <f t="shared" si="0"/>
        <v>53.333333333333343</v>
      </c>
      <c r="E29" s="195">
        <f t="shared" si="0"/>
        <v>-21.739130434782606</v>
      </c>
      <c r="F29" s="195">
        <f t="shared" si="0"/>
        <v>-11.111111111111116</v>
      </c>
      <c r="G29" s="195">
        <f t="shared" si="0"/>
        <v>-18.75</v>
      </c>
      <c r="H29" s="195">
        <f>(H28/G28-1)*100</f>
        <v>-7.6923076923076872</v>
      </c>
      <c r="I29" s="195">
        <f>(I28/H28-1)*100</f>
        <v>-66.666666666666671</v>
      </c>
      <c r="J29" s="195">
        <f t="shared" ref="J29:K29" si="1">(J28/I28-1)*100</f>
        <v>125</v>
      </c>
      <c r="K29" s="195">
        <f t="shared" si="1"/>
        <v>-88.888888888888886</v>
      </c>
    </row>
    <row r="30" spans="1:12" s="42" customFormat="1" ht="12.75" customHeight="1" x14ac:dyDescent="0.2">
      <c r="B30" s="238"/>
      <c r="C30" s="229"/>
      <c r="D30" s="229"/>
      <c r="E30" s="229"/>
      <c r="F30" s="229"/>
      <c r="G30" s="229"/>
      <c r="H30" s="229"/>
      <c r="I30" s="229"/>
      <c r="J30" s="229"/>
      <c r="K30" s="238"/>
    </row>
    <row r="33" spans="1:11" ht="17.399999999999999" x14ac:dyDescent="0.3">
      <c r="A33" s="1452" t="s">
        <v>2579</v>
      </c>
      <c r="B33" s="1452"/>
      <c r="C33" s="1452"/>
      <c r="D33" s="1452"/>
      <c r="E33" s="1452"/>
      <c r="F33" s="1452"/>
      <c r="G33" s="1452"/>
      <c r="H33" s="1452"/>
      <c r="I33" s="1452"/>
      <c r="J33" s="1452"/>
      <c r="K33" s="1452"/>
    </row>
    <row r="34" spans="1:11" ht="17.399999999999999" x14ac:dyDescent="0.3">
      <c r="A34" s="1452" t="s">
        <v>440</v>
      </c>
      <c r="B34" s="1452"/>
      <c r="C34" s="1452"/>
      <c r="D34" s="1452"/>
      <c r="E34" s="1452"/>
      <c r="F34" s="1452"/>
      <c r="G34" s="1452"/>
      <c r="H34" s="1452"/>
      <c r="I34" s="1452"/>
      <c r="J34" s="1452"/>
      <c r="K34" s="1452"/>
    </row>
    <row r="35" spans="1:11" ht="18" customHeight="1" x14ac:dyDescent="0.3">
      <c r="A35" s="1452" t="s">
        <v>1375</v>
      </c>
      <c r="B35" s="1452"/>
      <c r="C35" s="1452"/>
      <c r="D35" s="1452"/>
      <c r="E35" s="1452"/>
      <c r="F35" s="1452"/>
      <c r="G35" s="1452"/>
      <c r="H35" s="1452"/>
      <c r="I35" s="1452"/>
      <c r="J35" s="1452"/>
      <c r="K35" s="1452"/>
    </row>
    <row r="36" spans="1:11" ht="12.75" customHeight="1" x14ac:dyDescent="0.3">
      <c r="A36" s="15"/>
      <c r="B36" s="15"/>
      <c r="C36" s="15"/>
      <c r="D36" s="15"/>
      <c r="E36" s="15"/>
      <c r="F36" s="15"/>
      <c r="G36" s="15"/>
      <c r="H36" s="15"/>
      <c r="I36" s="15"/>
      <c r="J36" s="15"/>
      <c r="K36" s="15"/>
    </row>
    <row r="38" spans="1:11" s="16" customFormat="1" ht="15.6" x14ac:dyDescent="0.3">
      <c r="A38" s="58" t="s">
        <v>878</v>
      </c>
      <c r="B38" s="37" t="s">
        <v>1575</v>
      </c>
      <c r="C38" s="37" t="s">
        <v>1576</v>
      </c>
      <c r="D38" s="37" t="s">
        <v>1701</v>
      </c>
      <c r="E38" s="37" t="s">
        <v>1808</v>
      </c>
      <c r="F38" s="37" t="s">
        <v>1894</v>
      </c>
      <c r="G38" s="37">
        <v>2016</v>
      </c>
      <c r="H38" s="37">
        <v>2017</v>
      </c>
      <c r="I38" s="37">
        <v>2018</v>
      </c>
      <c r="J38" s="37">
        <v>2019</v>
      </c>
      <c r="K38" s="37">
        <v>2020</v>
      </c>
    </row>
    <row r="39" spans="1:11" ht="4.5" customHeight="1" thickBot="1" x14ac:dyDescent="0.3">
      <c r="A39" s="17"/>
      <c r="B39" s="18"/>
      <c r="C39" s="18"/>
      <c r="D39" s="18"/>
      <c r="E39" s="18"/>
      <c r="F39" s="18"/>
      <c r="G39" s="18"/>
      <c r="H39" s="18"/>
      <c r="I39" s="18"/>
      <c r="J39" s="18"/>
      <c r="K39" s="18"/>
    </row>
    <row r="40" spans="1:11" ht="4.5" customHeight="1" x14ac:dyDescent="0.25">
      <c r="A40" s="2"/>
      <c r="B40" s="14"/>
      <c r="C40" s="14"/>
      <c r="D40" s="14"/>
      <c r="E40" s="14"/>
      <c r="F40" s="14"/>
      <c r="G40" s="14"/>
      <c r="H40" s="14"/>
      <c r="I40" s="14"/>
      <c r="J40" s="14"/>
      <c r="K40" s="14"/>
    </row>
    <row r="41" spans="1:11" ht="14.25" customHeight="1" x14ac:dyDescent="0.25">
      <c r="A41" s="162" t="s">
        <v>1284</v>
      </c>
      <c r="B41" s="165">
        <v>6553</v>
      </c>
      <c r="C41" s="165">
        <v>3024</v>
      </c>
      <c r="D41" s="165">
        <v>7223</v>
      </c>
      <c r="E41" s="165">
        <v>11690</v>
      </c>
      <c r="F41" s="165" t="s">
        <v>1261</v>
      </c>
      <c r="G41" s="165">
        <v>860</v>
      </c>
      <c r="H41" s="398">
        <v>14210</v>
      </c>
      <c r="I41" s="398" t="s">
        <v>1261</v>
      </c>
      <c r="J41" s="398" t="s">
        <v>1261</v>
      </c>
      <c r="K41" s="398">
        <v>388</v>
      </c>
    </row>
    <row r="42" spans="1:11" ht="13.8" x14ac:dyDescent="0.25">
      <c r="A42" s="159" t="s">
        <v>865</v>
      </c>
      <c r="B42" s="398" t="s">
        <v>1261</v>
      </c>
      <c r="C42" s="398" t="s">
        <v>1261</v>
      </c>
      <c r="D42" s="398" t="s">
        <v>1261</v>
      </c>
      <c r="E42" s="398" t="s">
        <v>1261</v>
      </c>
      <c r="F42" s="398" t="s">
        <v>1261</v>
      </c>
      <c r="G42" s="398" t="s">
        <v>1261</v>
      </c>
      <c r="H42" s="398" t="s">
        <v>1261</v>
      </c>
      <c r="I42" s="398" t="s">
        <v>1261</v>
      </c>
      <c r="J42" s="398" t="s">
        <v>1261</v>
      </c>
      <c r="K42" s="398" t="s">
        <v>1261</v>
      </c>
    </row>
    <row r="43" spans="1:11" ht="13.8" x14ac:dyDescent="0.25">
      <c r="A43" s="159" t="s">
        <v>866</v>
      </c>
      <c r="B43" s="398" t="s">
        <v>1261</v>
      </c>
      <c r="C43" s="398">
        <v>633</v>
      </c>
      <c r="D43" s="398">
        <v>398</v>
      </c>
      <c r="E43" s="398">
        <v>16726</v>
      </c>
      <c r="F43" s="398" t="s">
        <v>1261</v>
      </c>
      <c r="G43" s="398">
        <v>15160</v>
      </c>
      <c r="H43" s="398">
        <v>15899</v>
      </c>
      <c r="I43" s="398" t="s">
        <v>1261</v>
      </c>
      <c r="J43" s="398">
        <v>28039</v>
      </c>
      <c r="K43" s="398" t="s">
        <v>1261</v>
      </c>
    </row>
    <row r="44" spans="1:11" ht="13.8" x14ac:dyDescent="0.25">
      <c r="A44" s="159" t="s">
        <v>764</v>
      </c>
      <c r="B44" s="165">
        <v>388</v>
      </c>
      <c r="C44" s="165">
        <v>616</v>
      </c>
      <c r="D44" s="165">
        <v>689</v>
      </c>
      <c r="E44" s="165">
        <v>3318</v>
      </c>
      <c r="F44" s="165">
        <v>2140</v>
      </c>
      <c r="G44" s="165">
        <v>152</v>
      </c>
      <c r="H44" s="165">
        <v>442</v>
      </c>
      <c r="I44" s="165">
        <v>564</v>
      </c>
      <c r="J44" s="165">
        <v>480</v>
      </c>
      <c r="K44" s="398" t="s">
        <v>1261</v>
      </c>
    </row>
    <row r="45" spans="1:11" ht="13.8" x14ac:dyDescent="0.25">
      <c r="A45" s="159" t="s">
        <v>867</v>
      </c>
      <c r="B45" s="398">
        <v>97</v>
      </c>
      <c r="C45" s="398" t="s">
        <v>1261</v>
      </c>
      <c r="D45" s="398" t="s">
        <v>1261</v>
      </c>
      <c r="E45" s="398">
        <v>2964</v>
      </c>
      <c r="F45" s="398">
        <v>59</v>
      </c>
      <c r="G45" s="398">
        <v>123</v>
      </c>
      <c r="H45" s="398" t="s">
        <v>1261</v>
      </c>
      <c r="I45" s="398">
        <v>532</v>
      </c>
      <c r="J45" s="398" t="s">
        <v>1261</v>
      </c>
      <c r="K45" s="398" t="s">
        <v>1261</v>
      </c>
    </row>
    <row r="46" spans="1:11" ht="13.8" x14ac:dyDescent="0.25">
      <c r="A46" s="159" t="s">
        <v>57</v>
      </c>
      <c r="B46" s="398" t="s">
        <v>1261</v>
      </c>
      <c r="C46" s="398" t="s">
        <v>1261</v>
      </c>
      <c r="D46" s="398" t="s">
        <v>1261</v>
      </c>
      <c r="E46" s="398" t="s">
        <v>1261</v>
      </c>
      <c r="F46" s="398" t="s">
        <v>1261</v>
      </c>
      <c r="G46" s="398" t="s">
        <v>1261</v>
      </c>
      <c r="H46" s="398" t="s">
        <v>1261</v>
      </c>
      <c r="I46" s="398" t="s">
        <v>1261</v>
      </c>
      <c r="J46" s="398" t="s">
        <v>1261</v>
      </c>
      <c r="K46" s="398" t="s">
        <v>1261</v>
      </c>
    </row>
    <row r="47" spans="1:11" ht="13.8" x14ac:dyDescent="0.25">
      <c r="A47" s="159" t="s">
        <v>1254</v>
      </c>
      <c r="B47" s="398" t="s">
        <v>1261</v>
      </c>
      <c r="C47" s="398">
        <v>406</v>
      </c>
      <c r="D47" s="398" t="s">
        <v>1261</v>
      </c>
      <c r="E47" s="398" t="s">
        <v>1261</v>
      </c>
      <c r="F47" s="398">
        <v>140</v>
      </c>
      <c r="G47" s="398">
        <v>5759</v>
      </c>
      <c r="H47" s="398" t="s">
        <v>1261</v>
      </c>
      <c r="I47" s="398" t="s">
        <v>1261</v>
      </c>
      <c r="J47" s="398">
        <v>174</v>
      </c>
      <c r="K47" s="398" t="s">
        <v>1261</v>
      </c>
    </row>
    <row r="48" spans="1:11" ht="13.8" x14ac:dyDescent="0.25">
      <c r="A48" s="159" t="s">
        <v>868</v>
      </c>
      <c r="B48" s="165">
        <v>278</v>
      </c>
      <c r="C48" s="165">
        <v>406</v>
      </c>
      <c r="D48" s="165">
        <v>262</v>
      </c>
      <c r="E48" s="165">
        <v>433</v>
      </c>
      <c r="F48" s="165">
        <v>525</v>
      </c>
      <c r="G48" s="165">
        <v>676</v>
      </c>
      <c r="H48" s="165">
        <v>10666</v>
      </c>
      <c r="I48" s="165" t="s">
        <v>1261</v>
      </c>
      <c r="J48" s="398" t="s">
        <v>1261</v>
      </c>
      <c r="K48" s="398" t="s">
        <v>1261</v>
      </c>
    </row>
    <row r="49" spans="1:11" ht="13.8" x14ac:dyDescent="0.25">
      <c r="A49" s="159" t="s">
        <v>869</v>
      </c>
      <c r="B49" s="398" t="s">
        <v>1261</v>
      </c>
      <c r="C49" s="398" t="s">
        <v>1261</v>
      </c>
      <c r="D49" s="398" t="s">
        <v>1261</v>
      </c>
      <c r="E49" s="398" t="s">
        <v>1261</v>
      </c>
      <c r="F49" s="398">
        <v>2298</v>
      </c>
      <c r="G49" s="398" t="s">
        <v>1261</v>
      </c>
      <c r="H49" s="398" t="s">
        <v>1261</v>
      </c>
      <c r="I49" s="398" t="s">
        <v>1261</v>
      </c>
      <c r="J49" s="398">
        <v>1544</v>
      </c>
      <c r="K49" s="398" t="s">
        <v>1261</v>
      </c>
    </row>
    <row r="50" spans="1:11" ht="13.8" x14ac:dyDescent="0.25">
      <c r="A50" s="159" t="s">
        <v>622</v>
      </c>
      <c r="B50" s="398" t="s">
        <v>1261</v>
      </c>
      <c r="C50" s="398" t="s">
        <v>1261</v>
      </c>
      <c r="D50" s="398" t="s">
        <v>1261</v>
      </c>
      <c r="E50" s="398" t="s">
        <v>1261</v>
      </c>
      <c r="F50" s="398">
        <v>129</v>
      </c>
      <c r="G50" s="398" t="s">
        <v>1261</v>
      </c>
      <c r="H50" s="398" t="s">
        <v>1261</v>
      </c>
      <c r="I50" s="398" t="s">
        <v>1261</v>
      </c>
      <c r="J50" s="398" t="s">
        <v>1261</v>
      </c>
      <c r="K50" s="398" t="s">
        <v>1261</v>
      </c>
    </row>
    <row r="51" spans="1:11" ht="13.8" x14ac:dyDescent="0.25">
      <c r="A51" s="159" t="s">
        <v>58</v>
      </c>
      <c r="B51" s="165" t="s">
        <v>1261</v>
      </c>
      <c r="C51" s="398">
        <v>136</v>
      </c>
      <c r="D51" s="398">
        <v>534</v>
      </c>
      <c r="E51" s="398" t="s">
        <v>1261</v>
      </c>
      <c r="F51" s="398">
        <v>61</v>
      </c>
      <c r="G51" s="398">
        <v>3345</v>
      </c>
      <c r="H51" s="398" t="s">
        <v>1261</v>
      </c>
      <c r="I51" s="398" t="s">
        <v>1261</v>
      </c>
      <c r="J51" s="398" t="s">
        <v>1261</v>
      </c>
      <c r="K51" s="398" t="s">
        <v>1261</v>
      </c>
    </row>
    <row r="52" spans="1:11" ht="13.8" x14ac:dyDescent="0.25">
      <c r="A52" s="159" t="s">
        <v>515</v>
      </c>
      <c r="B52" s="398" t="s">
        <v>1261</v>
      </c>
      <c r="C52" s="398" t="s">
        <v>1261</v>
      </c>
      <c r="D52" s="398" t="s">
        <v>1261</v>
      </c>
      <c r="E52" s="398" t="s">
        <v>1261</v>
      </c>
      <c r="F52" s="398" t="s">
        <v>1261</v>
      </c>
      <c r="G52" s="398" t="s">
        <v>1261</v>
      </c>
      <c r="H52" s="398" t="s">
        <v>1261</v>
      </c>
      <c r="I52" s="398" t="s">
        <v>1261</v>
      </c>
      <c r="J52" s="398" t="s">
        <v>1261</v>
      </c>
      <c r="K52" s="398" t="s">
        <v>1261</v>
      </c>
    </row>
    <row r="53" spans="1:11" ht="13.8" x14ac:dyDescent="0.25">
      <c r="A53" s="159" t="s">
        <v>875</v>
      </c>
      <c r="B53" s="398" t="s">
        <v>1261</v>
      </c>
      <c r="C53" s="398" t="s">
        <v>1261</v>
      </c>
      <c r="D53" s="398" t="s">
        <v>1261</v>
      </c>
      <c r="E53" s="398" t="s">
        <v>1261</v>
      </c>
      <c r="F53" s="398" t="s">
        <v>1261</v>
      </c>
      <c r="G53" s="398" t="s">
        <v>1261</v>
      </c>
      <c r="H53" s="398" t="s">
        <v>1261</v>
      </c>
      <c r="I53" s="398" t="s">
        <v>1261</v>
      </c>
      <c r="J53" s="398" t="s">
        <v>1261</v>
      </c>
      <c r="K53" s="398" t="s">
        <v>1261</v>
      </c>
    </row>
    <row r="54" spans="1:11" ht="13.8" x14ac:dyDescent="0.25">
      <c r="A54" s="159" t="s">
        <v>876</v>
      </c>
      <c r="B54" s="398" t="s">
        <v>1261</v>
      </c>
      <c r="C54" s="398">
        <v>19</v>
      </c>
      <c r="D54" s="398" t="s">
        <v>1261</v>
      </c>
      <c r="E54" s="398" t="s">
        <v>1261</v>
      </c>
      <c r="F54" s="398">
        <v>83</v>
      </c>
      <c r="G54" s="398" t="s">
        <v>1261</v>
      </c>
      <c r="H54" s="398" t="s">
        <v>1261</v>
      </c>
      <c r="I54" s="398" t="s">
        <v>1261</v>
      </c>
      <c r="J54" s="398" t="s">
        <v>1261</v>
      </c>
      <c r="K54" s="398" t="s">
        <v>1261</v>
      </c>
    </row>
    <row r="55" spans="1:11" ht="13.8" x14ac:dyDescent="0.25">
      <c r="A55" s="159" t="s">
        <v>464</v>
      </c>
      <c r="B55" s="165">
        <v>347</v>
      </c>
      <c r="C55" s="165">
        <v>164</v>
      </c>
      <c r="D55" s="165">
        <v>784</v>
      </c>
      <c r="E55" s="165" t="s">
        <v>1261</v>
      </c>
      <c r="F55" s="165">
        <v>483</v>
      </c>
      <c r="G55" s="398">
        <v>318</v>
      </c>
      <c r="H55" s="398">
        <v>318</v>
      </c>
      <c r="I55" s="398">
        <v>289</v>
      </c>
      <c r="J55" s="398">
        <v>891</v>
      </c>
      <c r="K55" s="398" t="s">
        <v>1261</v>
      </c>
    </row>
    <row r="56" spans="1:11" ht="13.8" x14ac:dyDescent="0.25">
      <c r="A56" s="26" t="s">
        <v>877</v>
      </c>
      <c r="B56" s="13">
        <v>100</v>
      </c>
      <c r="C56" s="13" t="s">
        <v>1261</v>
      </c>
      <c r="D56" s="13">
        <v>66</v>
      </c>
      <c r="E56" s="46">
        <v>356</v>
      </c>
      <c r="F56" s="46">
        <v>105</v>
      </c>
      <c r="G56" s="46" t="s">
        <v>1261</v>
      </c>
      <c r="H56" s="46">
        <v>3953</v>
      </c>
      <c r="I56" s="398" t="s">
        <v>1261</v>
      </c>
      <c r="J56" s="398" t="s">
        <v>1261</v>
      </c>
      <c r="K56" s="398" t="s">
        <v>1261</v>
      </c>
    </row>
    <row r="57" spans="1:11" ht="4.5" customHeight="1" thickBot="1" x14ac:dyDescent="0.3">
      <c r="A57" s="159"/>
      <c r="B57" s="404"/>
      <c r="C57" s="404"/>
      <c r="D57" s="404"/>
      <c r="E57" s="404"/>
      <c r="F57" s="404"/>
      <c r="G57" s="404"/>
      <c r="H57" s="404"/>
      <c r="I57" s="404"/>
      <c r="J57" s="404"/>
      <c r="K57" s="404"/>
    </row>
    <row r="58" spans="1:11" ht="4.5" customHeight="1" x14ac:dyDescent="0.25">
      <c r="B58" s="19"/>
      <c r="C58" s="19"/>
      <c r="D58" s="19"/>
      <c r="E58" s="19"/>
      <c r="F58" s="19"/>
      <c r="G58" s="19"/>
      <c r="H58" s="19"/>
      <c r="I58" s="19"/>
      <c r="J58" s="19"/>
      <c r="K58" s="19"/>
    </row>
    <row r="59" spans="1:11" s="34" customFormat="1" ht="13.8" x14ac:dyDescent="0.25">
      <c r="A59" s="32" t="s">
        <v>864</v>
      </c>
      <c r="B59" s="56">
        <v>7763</v>
      </c>
      <c r="C59" s="56">
        <v>5404</v>
      </c>
      <c r="D59" s="56">
        <v>9956</v>
      </c>
      <c r="E59" s="56">
        <v>35487</v>
      </c>
      <c r="F59" s="56">
        <v>6023</v>
      </c>
      <c r="G59" s="56">
        <v>26393</v>
      </c>
      <c r="H59" s="56">
        <v>45488</v>
      </c>
      <c r="I59" s="56">
        <v>1384</v>
      </c>
      <c r="J59" s="56">
        <v>31127</v>
      </c>
      <c r="K59" s="56">
        <v>388</v>
      </c>
    </row>
    <row r="60" spans="1:11" s="42" customFormat="1" ht="12.75" customHeight="1" x14ac:dyDescent="0.2">
      <c r="A60" s="42" t="s">
        <v>564</v>
      </c>
      <c r="B60" s="148">
        <v>-70.30562674520904</v>
      </c>
      <c r="C60" s="148">
        <f t="shared" ref="C60:H60" si="2">(C59/B59-1)*100</f>
        <v>-30.387736699729484</v>
      </c>
      <c r="D60" s="148">
        <f t="shared" si="2"/>
        <v>84.233900814211694</v>
      </c>
      <c r="E60" s="148">
        <f t="shared" si="2"/>
        <v>256.43832864604258</v>
      </c>
      <c r="F60" s="148">
        <f t="shared" si="2"/>
        <v>-83.027587567278161</v>
      </c>
      <c r="G60" s="148">
        <f t="shared" si="2"/>
        <v>338.20355304665446</v>
      </c>
      <c r="H60" s="148">
        <f t="shared" si="2"/>
        <v>72.348728829613918</v>
      </c>
      <c r="I60" s="148">
        <f>(I59/H59-1)*100</f>
        <v>-96.957439324657059</v>
      </c>
      <c r="J60" s="148">
        <f t="shared" ref="J60:K60" si="3">(J59/I59-1)*100</f>
        <v>2149.0606936416184</v>
      </c>
      <c r="K60" s="148">
        <f t="shared" si="3"/>
        <v>-98.753493751405529</v>
      </c>
    </row>
    <row r="61" spans="1:11" s="42" customFormat="1" ht="12.75" customHeight="1" x14ac:dyDescent="0.2">
      <c r="B61" s="229"/>
      <c r="C61" s="229"/>
      <c r="D61" s="229"/>
      <c r="E61" s="229"/>
      <c r="F61" s="229"/>
      <c r="G61" s="229"/>
      <c r="H61" s="229"/>
      <c r="I61" s="259"/>
      <c r="J61" s="389"/>
      <c r="K61" s="389"/>
    </row>
    <row r="62" spans="1:11" s="42" customFormat="1" ht="12.75" customHeight="1" x14ac:dyDescent="0.25">
      <c r="A62" s="45" t="s">
        <v>952</v>
      </c>
      <c r="B62" s="238"/>
      <c r="C62" s="229"/>
      <c r="D62" s="229"/>
      <c r="E62" s="229"/>
      <c r="F62" s="229"/>
      <c r="G62" s="229"/>
      <c r="H62" s="229"/>
      <c r="I62" s="229"/>
      <c r="J62" s="229"/>
      <c r="K62" s="238"/>
    </row>
    <row r="63" spans="1:11" s="42" customFormat="1" ht="12.75" customHeight="1" x14ac:dyDescent="0.25">
      <c r="A63" s="45"/>
      <c r="B63" s="238"/>
      <c r="C63" s="229"/>
      <c r="D63" s="229"/>
      <c r="E63" s="229"/>
      <c r="F63" s="229"/>
      <c r="G63" s="229"/>
      <c r="H63" s="229"/>
      <c r="I63" s="229"/>
      <c r="J63" s="229"/>
      <c r="K63" s="238"/>
    </row>
    <row r="64" spans="1:11" s="159" customFormat="1" ht="14.4" x14ac:dyDescent="0.3">
      <c r="A64" s="26" t="s">
        <v>1702</v>
      </c>
      <c r="K64" s="174"/>
    </row>
    <row r="65" spans="1:11" x14ac:dyDescent="0.25">
      <c r="A65" s="295"/>
    </row>
    <row r="66" spans="1:11" ht="13.8" x14ac:dyDescent="0.25">
      <c r="A66" s="1110" t="s">
        <v>2118</v>
      </c>
    </row>
    <row r="67" spans="1:11" ht="25.95" customHeight="1" x14ac:dyDescent="0.25">
      <c r="A67" s="1473" t="s">
        <v>2578</v>
      </c>
      <c r="B67" s="1473"/>
      <c r="C67" s="1473"/>
      <c r="D67" s="1473"/>
      <c r="E67" s="1473"/>
      <c r="F67" s="1473"/>
      <c r="G67" s="1473"/>
      <c r="H67" s="1473"/>
      <c r="I67" s="1473"/>
      <c r="J67" s="1473"/>
      <c r="K67" s="1473"/>
    </row>
  </sheetData>
  <customSheetViews>
    <customSheetView guid="{9014CDA8-C3FC-41E6-A045-DAEFC55B82B1}" showPageBreaks="1" fitToPage="1" printArea="1" topLeftCell="A40">
      <selection sqref="A1:K1"/>
      <pageMargins left="0.75" right="0.75" top="1" bottom="1" header="0.5" footer="0.5"/>
      <printOptions horizontalCentered="1"/>
      <pageSetup scale="71" firstPageNumber="33" orientation="portrait" horizontalDpi="4294967293" r:id="rId1"/>
      <headerFooter alignWithMargins="0">
        <oddFooter>&amp;C&amp;P</oddFooter>
      </headerFooter>
    </customSheetView>
    <customSheetView guid="{F67F5823-51D5-4D47-B100-5B47C1E6BCB9}" showPageBreaks="1" fitToPage="1" printArea="1">
      <selection sqref="A1:K1"/>
      <pageMargins left="0.75" right="0.75" top="1" bottom="1" header="0.5" footer="0.5"/>
      <printOptions horizontalCentered="1"/>
      <pageSetup scale="71" firstPageNumber="33" orientation="portrait" horizontalDpi="4294967293" r:id="rId2"/>
      <headerFooter alignWithMargins="0">
        <oddFooter>&amp;C&amp;P</oddFooter>
      </headerFooter>
    </customSheetView>
  </customSheetViews>
  <mergeCells count="7">
    <mergeCell ref="A67:K67"/>
    <mergeCell ref="A35:K35"/>
    <mergeCell ref="A34:K34"/>
    <mergeCell ref="A1:K1"/>
    <mergeCell ref="A3:K3"/>
    <mergeCell ref="A4:K4"/>
    <mergeCell ref="A33:K33"/>
  </mergeCells>
  <phoneticPr fontId="33" type="noConversion"/>
  <hyperlinks>
    <hyperlink ref="A67:H67" r:id="rId3" display="Innovation, Science and Economic Development Canada, Historical Insolvency Statistics - North American Industry Classification System (NAICS) Annual, ." xr:uid="{00000000-0004-0000-4C00-000000000000}"/>
  </hyperlinks>
  <printOptions horizontalCentered="1"/>
  <pageMargins left="0.74803149606299202" right="0.74803149606299202" top="0.98425196850393704" bottom="0.98425196850393704" header="0.511811023622047" footer="0.511811023622047"/>
  <pageSetup scale="71" firstPageNumber="27" orientation="portrait" useFirstPageNumber="1" r:id="rId4"/>
  <headerFooter alignWithMargins="0"/>
  <legacyDrawingHF r:id="rId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Sheet63">
    <tabColor indexed="35"/>
    <pageSetUpPr fitToPage="1"/>
  </sheetPr>
  <dimension ref="A1:K61"/>
  <sheetViews>
    <sheetView zoomScaleNormal="100" workbookViewId="0">
      <selection sqref="A1:H1"/>
    </sheetView>
  </sheetViews>
  <sheetFormatPr defaultRowHeight="13.2" x14ac:dyDescent="0.25"/>
  <cols>
    <col min="1" max="1" width="41.33203125" customWidth="1"/>
    <col min="2" max="8" width="9.6640625" customWidth="1"/>
    <col min="11" max="11" width="9.5546875" bestFit="1" customWidth="1"/>
  </cols>
  <sheetData>
    <row r="1" spans="1:11" ht="17.399999999999999" x14ac:dyDescent="0.3">
      <c r="A1" s="1451" t="s">
        <v>1185</v>
      </c>
      <c r="B1" s="1451"/>
      <c r="C1" s="1451"/>
      <c r="D1" s="1451"/>
      <c r="E1" s="1451"/>
      <c r="F1" s="1451"/>
      <c r="G1" s="1451"/>
      <c r="H1" s="1451"/>
    </row>
    <row r="2" spans="1:11" ht="17.399999999999999" x14ac:dyDescent="0.3">
      <c r="A2" s="27"/>
    </row>
    <row r="3" spans="1:11" ht="17.399999999999999" x14ac:dyDescent="0.3">
      <c r="A3" s="1452" t="s">
        <v>2620</v>
      </c>
      <c r="B3" s="1452"/>
      <c r="C3" s="1452"/>
      <c r="D3" s="1452"/>
      <c r="E3" s="1452"/>
      <c r="F3" s="1452"/>
      <c r="G3" s="1452"/>
      <c r="H3" s="1452"/>
    </row>
    <row r="4" spans="1:11" ht="17.399999999999999" x14ac:dyDescent="0.3">
      <c r="A4" s="1452" t="s">
        <v>440</v>
      </c>
      <c r="B4" s="1452"/>
      <c r="C4" s="1452"/>
      <c r="D4" s="1452"/>
      <c r="E4" s="1452"/>
      <c r="F4" s="1452"/>
      <c r="G4" s="1452"/>
      <c r="H4" s="1452"/>
    </row>
    <row r="7" spans="1:11" s="28" customFormat="1" ht="15.6" x14ac:dyDescent="0.3">
      <c r="B7" s="28">
        <v>2014</v>
      </c>
      <c r="C7" s="28">
        <v>2015</v>
      </c>
      <c r="D7" s="28">
        <v>2016</v>
      </c>
      <c r="E7" s="28">
        <v>2017</v>
      </c>
      <c r="F7" s="28">
        <v>2018</v>
      </c>
      <c r="G7" s="28">
        <v>2019</v>
      </c>
      <c r="H7" s="28">
        <v>2020</v>
      </c>
    </row>
    <row r="8" spans="1:11" ht="4.5" customHeight="1" thickBot="1" x14ac:dyDescent="0.3">
      <c r="A8" s="24"/>
      <c r="B8" s="24"/>
      <c r="C8" s="24"/>
      <c r="D8" s="24"/>
      <c r="E8" s="24"/>
      <c r="F8" s="24"/>
      <c r="G8" s="24"/>
      <c r="H8" s="24"/>
    </row>
    <row r="9" spans="1:11" ht="4.5" customHeight="1" x14ac:dyDescent="0.25"/>
    <row r="11" spans="1:11" s="26" customFormat="1" ht="16.2" x14ac:dyDescent="0.25">
      <c r="A11" s="26" t="s">
        <v>352</v>
      </c>
      <c r="B11" s="95">
        <v>144.30000000000001</v>
      </c>
      <c r="C11" s="95">
        <v>144.5</v>
      </c>
      <c r="D11" s="95">
        <v>147</v>
      </c>
      <c r="E11" s="95">
        <v>150.4</v>
      </c>
      <c r="F11" s="95">
        <v>153.4</v>
      </c>
      <c r="G11" s="95">
        <v>157.30000000000001</v>
      </c>
      <c r="H11" s="95">
        <v>159.6</v>
      </c>
      <c r="J11" s="115"/>
      <c r="K11" s="95"/>
    </row>
    <row r="12" spans="1:11" s="26" customFormat="1" ht="12.75" customHeight="1" x14ac:dyDescent="0.25">
      <c r="G12" s="1127"/>
      <c r="H12" s="1232"/>
    </row>
    <row r="13" spans="1:11" s="26" customFormat="1" ht="16.2" x14ac:dyDescent="0.25">
      <c r="A13" s="26" t="s">
        <v>601</v>
      </c>
      <c r="B13" s="547">
        <v>222.59</v>
      </c>
      <c r="C13" s="547">
        <v>226.09</v>
      </c>
      <c r="D13" s="547">
        <v>228.05</v>
      </c>
      <c r="E13" s="547">
        <v>221.45</v>
      </c>
      <c r="F13" s="547">
        <v>229.25</v>
      </c>
      <c r="G13" s="547">
        <v>235.4</v>
      </c>
      <c r="H13" s="1447">
        <v>242.1</v>
      </c>
    </row>
    <row r="14" spans="1:11" s="26" customFormat="1" ht="12.75" customHeight="1" x14ac:dyDescent="0.25">
      <c r="G14" s="1127"/>
      <c r="H14" s="1232"/>
    </row>
    <row r="15" spans="1:11" s="26" customFormat="1" ht="16.2" x14ac:dyDescent="0.25">
      <c r="A15" s="26" t="s">
        <v>231</v>
      </c>
      <c r="B15" s="13">
        <v>1549</v>
      </c>
      <c r="C15" s="13">
        <v>1537</v>
      </c>
      <c r="D15" s="13">
        <v>1539</v>
      </c>
      <c r="E15" s="13" t="s">
        <v>1186</v>
      </c>
      <c r="F15" s="1030" t="s">
        <v>1186</v>
      </c>
      <c r="G15" s="1126" t="s">
        <v>1186</v>
      </c>
      <c r="H15" s="1314" t="s">
        <v>1186</v>
      </c>
    </row>
    <row r="16" spans="1:11" s="26" customFormat="1" ht="12.75" customHeight="1" x14ac:dyDescent="0.25">
      <c r="G16" s="1127"/>
      <c r="H16" s="1232"/>
    </row>
    <row r="17" spans="1:10" s="26" customFormat="1" ht="13.8" x14ac:dyDescent="0.25">
      <c r="A17" s="26" t="s">
        <v>1880</v>
      </c>
      <c r="B17" s="36">
        <v>1680</v>
      </c>
      <c r="C17" s="36">
        <v>1699</v>
      </c>
      <c r="D17" s="36">
        <v>1703</v>
      </c>
      <c r="E17" s="36">
        <v>1679</v>
      </c>
      <c r="F17" s="36">
        <v>1742</v>
      </c>
      <c r="G17" s="36">
        <v>1767</v>
      </c>
      <c r="H17" s="36">
        <f>H19+H21+H29</f>
        <v>1757</v>
      </c>
      <c r="I17" s="36"/>
      <c r="J17" s="115"/>
    </row>
    <row r="18" spans="1:10" s="26" customFormat="1" ht="12.75" customHeight="1" x14ac:dyDescent="0.25">
      <c r="G18" s="1127"/>
      <c r="H18" s="1232"/>
    </row>
    <row r="19" spans="1:10" s="51" customFormat="1" ht="14.4" x14ac:dyDescent="0.3">
      <c r="A19" s="41" t="s">
        <v>1451</v>
      </c>
      <c r="B19" s="41">
        <v>460</v>
      </c>
      <c r="C19" s="41">
        <v>458</v>
      </c>
      <c r="D19" s="41">
        <v>458</v>
      </c>
      <c r="E19" s="41">
        <v>458</v>
      </c>
      <c r="F19" s="41">
        <v>458</v>
      </c>
      <c r="G19" s="41">
        <v>458</v>
      </c>
      <c r="H19" s="41">
        <v>436</v>
      </c>
      <c r="I19" s="217"/>
    </row>
    <row r="20" spans="1:10" s="26" customFormat="1" ht="12.75" customHeight="1" x14ac:dyDescent="0.3">
      <c r="A20" s="41"/>
      <c r="B20" s="41"/>
      <c r="C20" s="41"/>
      <c r="D20" s="41"/>
      <c r="E20" s="41"/>
      <c r="F20" s="41"/>
      <c r="G20" s="41"/>
      <c r="H20" s="41"/>
    </row>
    <row r="21" spans="1:10" s="26" customFormat="1" ht="16.8" x14ac:dyDescent="0.3">
      <c r="A21" s="41" t="s">
        <v>1881</v>
      </c>
      <c r="B21" s="620">
        <v>1139</v>
      </c>
      <c r="C21" s="620">
        <v>1152</v>
      </c>
      <c r="D21" s="620">
        <v>1154</v>
      </c>
      <c r="E21" s="620">
        <v>1130</v>
      </c>
      <c r="F21" s="620">
        <v>1193</v>
      </c>
      <c r="G21" s="620">
        <v>1218</v>
      </c>
      <c r="H21" s="620">
        <v>1243</v>
      </c>
    </row>
    <row r="22" spans="1:10" s="26" customFormat="1" ht="11.25" customHeight="1" x14ac:dyDescent="0.3">
      <c r="A22" s="41"/>
      <c r="B22" s="620"/>
      <c r="C22" s="620"/>
      <c r="D22" s="620"/>
      <c r="E22" s="620"/>
      <c r="F22" s="620"/>
      <c r="G22" s="620"/>
      <c r="H22" s="620"/>
    </row>
    <row r="23" spans="1:10" s="51" customFormat="1" ht="15" x14ac:dyDescent="0.25">
      <c r="A23" s="51" t="s">
        <v>1882</v>
      </c>
      <c r="B23" s="51">
        <v>532</v>
      </c>
      <c r="C23" s="51">
        <v>546</v>
      </c>
      <c r="D23" s="51">
        <v>546</v>
      </c>
      <c r="E23" s="51">
        <v>522</v>
      </c>
      <c r="F23" s="51">
        <v>585</v>
      </c>
      <c r="G23" s="51">
        <v>610</v>
      </c>
      <c r="H23" s="51">
        <v>624</v>
      </c>
    </row>
    <row r="24" spans="1:10" s="52" customFormat="1" ht="10.199999999999999" x14ac:dyDescent="0.2"/>
    <row r="25" spans="1:10" s="51" customFormat="1" x14ac:dyDescent="0.25">
      <c r="A25" s="51" t="s">
        <v>284</v>
      </c>
      <c r="B25" s="51">
        <v>607</v>
      </c>
      <c r="C25" s="51">
        <v>606</v>
      </c>
      <c r="D25" s="51">
        <v>608</v>
      </c>
      <c r="E25" s="51">
        <v>608</v>
      </c>
      <c r="F25" s="51">
        <v>608</v>
      </c>
      <c r="G25" s="51">
        <v>608</v>
      </c>
      <c r="H25" s="51">
        <v>619</v>
      </c>
    </row>
    <row r="26" spans="1:10" s="52" customFormat="1" ht="10.199999999999999" x14ac:dyDescent="0.2">
      <c r="A26" s="52" t="s">
        <v>974</v>
      </c>
      <c r="B26" s="52">
        <v>596</v>
      </c>
      <c r="C26" s="52">
        <v>595</v>
      </c>
      <c r="D26" s="52">
        <v>596</v>
      </c>
      <c r="E26" s="52">
        <v>596</v>
      </c>
      <c r="F26" s="52">
        <v>596</v>
      </c>
      <c r="G26" s="52">
        <v>596</v>
      </c>
      <c r="H26" s="52">
        <v>607</v>
      </c>
    </row>
    <row r="27" spans="1:10" s="52" customFormat="1" ht="11.4" x14ac:dyDescent="0.2">
      <c r="A27" s="52" t="s">
        <v>2269</v>
      </c>
      <c r="B27" s="52">
        <v>11</v>
      </c>
      <c r="C27" s="52">
        <v>11</v>
      </c>
      <c r="D27" s="52">
        <v>12</v>
      </c>
      <c r="E27" s="52">
        <v>12</v>
      </c>
      <c r="F27" s="52">
        <v>12</v>
      </c>
      <c r="G27" s="52">
        <v>12</v>
      </c>
      <c r="H27" s="52">
        <v>12</v>
      </c>
    </row>
    <row r="28" spans="1:10" s="52" customFormat="1" ht="10.199999999999999" x14ac:dyDescent="0.2"/>
    <row r="29" spans="1:10" s="51" customFormat="1" ht="16.8" x14ac:dyDescent="0.3">
      <c r="A29" s="41" t="s">
        <v>2270</v>
      </c>
      <c r="B29" s="620">
        <v>81</v>
      </c>
      <c r="C29" s="620">
        <v>89</v>
      </c>
      <c r="D29" s="620">
        <v>91</v>
      </c>
      <c r="E29" s="620">
        <v>91</v>
      </c>
      <c r="F29" s="620">
        <v>91</v>
      </c>
      <c r="G29" s="620">
        <v>91</v>
      </c>
      <c r="H29" s="620">
        <v>78</v>
      </c>
    </row>
    <row r="30" spans="1:10" s="52" customFormat="1" x14ac:dyDescent="0.25">
      <c r="A30" s="51" t="s">
        <v>59</v>
      </c>
      <c r="B30" s="51">
        <v>69</v>
      </c>
      <c r="C30" s="51">
        <v>69</v>
      </c>
      <c r="D30" s="51">
        <v>69</v>
      </c>
      <c r="E30" s="51">
        <v>69</v>
      </c>
      <c r="F30" s="51">
        <v>69</v>
      </c>
      <c r="G30" s="51">
        <v>69</v>
      </c>
      <c r="H30" s="51">
        <v>68</v>
      </c>
    </row>
    <row r="31" spans="1:10" s="52" customFormat="1" ht="13.5" customHeight="1" x14ac:dyDescent="0.25">
      <c r="A31" s="51" t="s">
        <v>2271</v>
      </c>
      <c r="B31" s="51">
        <v>12</v>
      </c>
      <c r="C31" s="787">
        <v>12</v>
      </c>
      <c r="D31" s="855">
        <v>12</v>
      </c>
      <c r="E31" s="960">
        <v>12</v>
      </c>
      <c r="F31" s="1032">
        <v>12</v>
      </c>
      <c r="G31" s="1132">
        <v>12</v>
      </c>
      <c r="H31" s="1132">
        <v>0</v>
      </c>
    </row>
    <row r="32" spans="1:10" s="52" customFormat="1" ht="13.5" customHeight="1" x14ac:dyDescent="0.25">
      <c r="A32" s="51" t="s">
        <v>1879</v>
      </c>
      <c r="B32" s="962" t="s">
        <v>1261</v>
      </c>
      <c r="C32" s="962">
        <v>8</v>
      </c>
      <c r="D32" s="962">
        <v>10</v>
      </c>
      <c r="E32" s="960">
        <v>10</v>
      </c>
      <c r="F32" s="1032">
        <v>10</v>
      </c>
      <c r="G32" s="1132">
        <v>10</v>
      </c>
      <c r="H32" s="1132">
        <v>10</v>
      </c>
    </row>
    <row r="33" spans="1:8" s="26" customFormat="1" ht="12.75" customHeight="1" x14ac:dyDescent="0.3">
      <c r="A33" s="41"/>
      <c r="B33" s="41"/>
      <c r="C33" s="41"/>
      <c r="D33" s="41"/>
      <c r="E33" s="41"/>
      <c r="F33" s="41"/>
      <c r="G33" s="41"/>
      <c r="H33" s="41"/>
    </row>
    <row r="34" spans="1:8" s="26" customFormat="1" ht="13.8" x14ac:dyDescent="0.25">
      <c r="A34" s="26" t="s">
        <v>1885</v>
      </c>
      <c r="B34" s="95">
        <v>11.498959056210966</v>
      </c>
      <c r="C34" s="95">
        <v>11.642411642411641</v>
      </c>
      <c r="D34" s="95">
        <v>11.757785467128027</v>
      </c>
      <c r="E34" s="95">
        <v>11.585034013605442</v>
      </c>
      <c r="F34" s="95">
        <v>11.148738379814077</v>
      </c>
      <c r="G34" s="95">
        <v>11.370757180156659</v>
      </c>
      <c r="H34" s="95">
        <f>H17/H11</f>
        <v>11.008771929824562</v>
      </c>
    </row>
    <row r="36" spans="1:8" ht="13.8" x14ac:dyDescent="0.25">
      <c r="A36" s="1232" t="s">
        <v>2268</v>
      </c>
    </row>
    <row r="39" spans="1:8" ht="25.5" customHeight="1" x14ac:dyDescent="0.25">
      <c r="A39" s="1491" t="s">
        <v>2129</v>
      </c>
      <c r="B39" s="1492"/>
      <c r="C39" s="1492"/>
      <c r="D39" s="1492"/>
      <c r="E39" s="1492"/>
      <c r="F39" s="1492"/>
      <c r="G39" s="1492"/>
      <c r="H39" s="1492"/>
    </row>
    <row r="40" spans="1:8" x14ac:dyDescent="0.25">
      <c r="A40" s="172"/>
    </row>
    <row r="41" spans="1:8" x14ac:dyDescent="0.25">
      <c r="A41" s="1507" t="s">
        <v>2130</v>
      </c>
      <c r="B41" s="1508"/>
      <c r="C41" s="1508"/>
      <c r="D41" s="1508"/>
      <c r="E41" s="1508"/>
      <c r="F41" s="1508"/>
      <c r="G41" s="1508"/>
      <c r="H41" s="1508"/>
    </row>
    <row r="42" spans="1:8" x14ac:dyDescent="0.25">
      <c r="A42" s="172"/>
    </row>
    <row r="43" spans="1:8" x14ac:dyDescent="0.25">
      <c r="A43" s="1507" t="s">
        <v>1883</v>
      </c>
      <c r="B43" s="1507"/>
      <c r="C43" s="1507"/>
      <c r="D43" s="1507"/>
      <c r="E43" s="1507"/>
      <c r="F43" s="1507"/>
      <c r="G43" s="1507"/>
      <c r="H43" s="1507"/>
    </row>
    <row r="45" spans="1:8" x14ac:dyDescent="0.25">
      <c r="A45" s="1507" t="s">
        <v>1884</v>
      </c>
      <c r="B45" s="1507"/>
      <c r="C45" s="1507"/>
      <c r="D45" s="1507"/>
      <c r="E45" s="1507"/>
      <c r="F45" s="1507"/>
      <c r="G45" s="1507"/>
      <c r="H45" s="1507"/>
    </row>
    <row r="46" spans="1:8" x14ac:dyDescent="0.25">
      <c r="A46" s="172"/>
    </row>
    <row r="47" spans="1:8" ht="25.5" customHeight="1" x14ac:dyDescent="0.25">
      <c r="A47" s="1548" t="s">
        <v>2131</v>
      </c>
      <c r="B47" s="1548"/>
      <c r="C47" s="1548"/>
      <c r="D47" s="1548"/>
      <c r="E47" s="1548"/>
      <c r="F47" s="1548"/>
      <c r="G47" s="1548"/>
      <c r="H47" s="1548"/>
    </row>
    <row r="49" spans="1:8" x14ac:dyDescent="0.25">
      <c r="A49" s="1507" t="s">
        <v>2132</v>
      </c>
      <c r="B49" s="1507"/>
      <c r="C49" s="1507"/>
      <c r="D49" s="1507"/>
      <c r="E49" s="1507"/>
      <c r="F49" s="1507"/>
      <c r="G49" s="1507"/>
      <c r="H49" s="1507"/>
    </row>
    <row r="50" spans="1:8" ht="12.75" customHeight="1" x14ac:dyDescent="0.25">
      <c r="B50" s="172"/>
      <c r="C50" s="172"/>
      <c r="D50" s="172"/>
      <c r="E50" s="172"/>
      <c r="F50" s="172"/>
      <c r="G50" s="172"/>
      <c r="H50" s="172"/>
    </row>
    <row r="51" spans="1:8" ht="25.5" customHeight="1" x14ac:dyDescent="0.25">
      <c r="A51" s="1491" t="s">
        <v>2133</v>
      </c>
      <c r="B51" s="1491"/>
      <c r="C51" s="1491"/>
      <c r="D51" s="1491"/>
      <c r="E51" s="1491"/>
      <c r="F51" s="1491"/>
      <c r="G51" s="1491"/>
      <c r="H51" s="1491"/>
    </row>
    <row r="52" spans="1:8" s="81" customFormat="1" x14ac:dyDescent="0.25">
      <c r="A52"/>
      <c r="B52" s="172"/>
      <c r="C52" s="172"/>
      <c r="D52" s="172"/>
      <c r="E52" s="172"/>
      <c r="F52" s="172"/>
      <c r="G52" s="172"/>
      <c r="H52" s="172"/>
    </row>
    <row r="53" spans="1:8" s="81" customFormat="1" ht="13.8" x14ac:dyDescent="0.25">
      <c r="A53" s="1127" t="s">
        <v>1435</v>
      </c>
      <c r="B53"/>
      <c r="C53"/>
      <c r="D53"/>
      <c r="E53"/>
      <c r="F53"/>
      <c r="G53"/>
      <c r="H53"/>
    </row>
    <row r="59" spans="1:8" ht="13.8" x14ac:dyDescent="0.25">
      <c r="B59" s="36"/>
      <c r="C59" s="36"/>
      <c r="D59" s="36"/>
      <c r="E59" s="36"/>
      <c r="F59" s="36"/>
      <c r="G59" s="36"/>
      <c r="H59" s="36"/>
    </row>
    <row r="61" spans="1:8" x14ac:dyDescent="0.25">
      <c r="B61" s="225"/>
      <c r="C61" s="225"/>
      <c r="D61" s="225"/>
      <c r="E61" s="225"/>
      <c r="F61" s="225"/>
      <c r="G61" s="225"/>
      <c r="H61" s="225"/>
    </row>
  </sheetData>
  <customSheetViews>
    <customSheetView guid="{9014CDA8-C3FC-41E6-A045-DAEFC55B82B1}" showPageBreaks="1" fitToPage="1" printArea="1" topLeftCell="A7">
      <selection activeCell="A22" sqref="A22"/>
      <pageMargins left="0.75" right="0.75" top="1" bottom="1" header="0.5" footer="0.5"/>
      <printOptions horizontalCentered="1"/>
      <pageSetup scale="78" firstPageNumber="33" orientation="portrait" horizontalDpi="4294967293" verticalDpi="300" r:id="rId1"/>
      <headerFooter alignWithMargins="0">
        <oddFooter>&amp;C&amp;P</oddFooter>
      </headerFooter>
    </customSheetView>
    <customSheetView guid="{F67F5823-51D5-4D47-B100-5B47C1E6BCB9}" showPageBreaks="1" fitToPage="1" printArea="1" topLeftCell="A7">
      <selection activeCell="A22" sqref="A22"/>
      <pageMargins left="0.75" right="0.75" top="1" bottom="1" header="0.5" footer="0.5"/>
      <printOptions horizontalCentered="1"/>
      <pageSetup scale="76" firstPageNumber="33" orientation="portrait" horizontalDpi="4294967293" verticalDpi="300" r:id="rId2"/>
      <headerFooter alignWithMargins="0">
        <oddFooter>&amp;C&amp;P</oddFooter>
      </headerFooter>
    </customSheetView>
  </customSheetViews>
  <mergeCells count="10">
    <mergeCell ref="A1:H1"/>
    <mergeCell ref="A3:H3"/>
    <mergeCell ref="A4:H4"/>
    <mergeCell ref="A39:H39"/>
    <mergeCell ref="A51:H51"/>
    <mergeCell ref="A41:H41"/>
    <mergeCell ref="A43:H43"/>
    <mergeCell ref="A45:H45"/>
    <mergeCell ref="A47:H47"/>
    <mergeCell ref="A49:H49"/>
  </mergeCells>
  <phoneticPr fontId="0" type="noConversion"/>
  <printOptions horizontalCentered="1"/>
  <pageMargins left="0.74803149606299202" right="0.74803149606299202" top="0.98425196850393704" bottom="0.98425196850393704" header="0.511811023622047" footer="0.511811023622047"/>
  <pageSetup scale="83" firstPageNumber="27" orientation="portrait" useFirstPageNumber="1" r:id="rId3"/>
  <headerFooter alignWithMargins="0"/>
  <legacyDrawingHF r:id="rId4"/>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codeName="Sheet86">
    <tabColor indexed="35"/>
    <pageSetUpPr fitToPage="1"/>
  </sheetPr>
  <dimension ref="A1:Q44"/>
  <sheetViews>
    <sheetView zoomScaleNormal="100" workbookViewId="0">
      <selection sqref="A1:F1"/>
    </sheetView>
  </sheetViews>
  <sheetFormatPr defaultRowHeight="13.2" x14ac:dyDescent="0.25"/>
  <cols>
    <col min="1" max="1" width="24.33203125" customWidth="1"/>
    <col min="2" max="2" width="20.33203125" bestFit="1" customWidth="1"/>
    <col min="3" max="3" width="24.6640625" bestFit="1" customWidth="1"/>
    <col min="4" max="6" width="16" customWidth="1"/>
    <col min="7" max="7" width="13.33203125" customWidth="1"/>
    <col min="11" max="11" width="10" bestFit="1" customWidth="1"/>
  </cols>
  <sheetData>
    <row r="1" spans="1:11" ht="17.399999999999999" x14ac:dyDescent="0.3">
      <c r="A1" s="1451" t="s">
        <v>1174</v>
      </c>
      <c r="B1" s="1451"/>
      <c r="C1" s="1451"/>
      <c r="D1" s="1451"/>
      <c r="E1" s="1451"/>
      <c r="F1" s="1451"/>
      <c r="G1" s="48"/>
    </row>
    <row r="2" spans="1:11" ht="17.399999999999999" x14ac:dyDescent="0.3">
      <c r="A2" s="48"/>
      <c r="B2" s="2"/>
      <c r="C2" s="2"/>
      <c r="D2" s="2"/>
      <c r="E2" s="2"/>
      <c r="F2" s="2"/>
      <c r="G2" s="2"/>
    </row>
    <row r="3" spans="1:11" ht="17.399999999999999" x14ac:dyDescent="0.3">
      <c r="A3" s="1452" t="s">
        <v>2617</v>
      </c>
      <c r="B3" s="1452"/>
      <c r="C3" s="1452"/>
      <c r="D3" s="1452"/>
      <c r="E3" s="1452"/>
      <c r="F3" s="1452"/>
      <c r="G3" s="48"/>
    </row>
    <row r="4" spans="1:11" ht="17.399999999999999" x14ac:dyDescent="0.3">
      <c r="A4" s="1452" t="s">
        <v>440</v>
      </c>
      <c r="B4" s="1452"/>
      <c r="C4" s="1452"/>
      <c r="D4" s="1452"/>
      <c r="E4" s="1452"/>
      <c r="F4" s="1452"/>
      <c r="G4" s="48"/>
    </row>
    <row r="5" spans="1:11" ht="12.75" customHeight="1" x14ac:dyDescent="0.3">
      <c r="A5" s="15"/>
      <c r="B5" s="15"/>
      <c r="C5" s="15"/>
      <c r="D5" s="15"/>
      <c r="E5" s="15"/>
      <c r="F5" s="15"/>
      <c r="G5" s="48"/>
    </row>
    <row r="6" spans="1:11" ht="12.75" customHeight="1" x14ac:dyDescent="0.3">
      <c r="A6" s="15"/>
      <c r="B6" s="15"/>
      <c r="C6" s="15"/>
      <c r="D6" s="15"/>
      <c r="E6" s="15"/>
      <c r="F6" s="15"/>
      <c r="G6" s="48"/>
    </row>
    <row r="7" spans="1:11" s="37" customFormat="1" ht="15.6" x14ac:dyDescent="0.3">
      <c r="A7" s="11"/>
      <c r="B7" s="1459" t="s">
        <v>1382</v>
      </c>
      <c r="C7" s="1459"/>
      <c r="D7" s="16" t="s">
        <v>475</v>
      </c>
      <c r="E7" s="1459" t="s">
        <v>422</v>
      </c>
      <c r="F7" s="1459"/>
      <c r="G7" s="58"/>
    </row>
    <row r="8" spans="1:11" s="37" customFormat="1" ht="16.5" customHeight="1" x14ac:dyDescent="0.3">
      <c r="A8" s="11"/>
      <c r="B8" s="16" t="s">
        <v>978</v>
      </c>
      <c r="C8" s="16" t="s">
        <v>979</v>
      </c>
      <c r="D8" s="16" t="s">
        <v>184</v>
      </c>
      <c r="E8" s="1459" t="s">
        <v>1307</v>
      </c>
      <c r="F8" s="1459"/>
      <c r="G8" s="23"/>
    </row>
    <row r="9" spans="1:11" s="37" customFormat="1" ht="15.75" customHeight="1" x14ac:dyDescent="0.3">
      <c r="A9" s="11" t="s">
        <v>0</v>
      </c>
      <c r="B9" s="16" t="s">
        <v>1370</v>
      </c>
      <c r="C9" s="16" t="s">
        <v>1370</v>
      </c>
      <c r="D9" s="16" t="s">
        <v>1054</v>
      </c>
      <c r="E9" s="16" t="s">
        <v>357</v>
      </c>
      <c r="F9" s="16" t="s">
        <v>1054</v>
      </c>
      <c r="G9" s="23"/>
    </row>
    <row r="10" spans="1:11" ht="4.5" customHeight="1" thickBot="1" x14ac:dyDescent="0.3">
      <c r="A10" s="24"/>
      <c r="B10" s="24"/>
      <c r="C10" s="24"/>
      <c r="D10" s="24"/>
      <c r="E10" s="24"/>
      <c r="F10" s="24"/>
      <c r="G10" s="35"/>
    </row>
    <row r="11" spans="1:11" ht="4.5" customHeight="1" x14ac:dyDescent="0.25">
      <c r="G11" s="35"/>
    </row>
    <row r="12" spans="1:11" s="26" customFormat="1" ht="13.8" x14ac:dyDescent="0.25">
      <c r="A12" s="155" t="s">
        <v>1871</v>
      </c>
      <c r="B12" s="1228">
        <v>260.2</v>
      </c>
      <c r="C12" s="1228">
        <v>250.6</v>
      </c>
      <c r="D12" s="133">
        <v>3.9834024896265641</v>
      </c>
      <c r="E12" s="1231">
        <v>1705.1214882049956</v>
      </c>
      <c r="F12" s="227">
        <v>2.2690832506553127</v>
      </c>
      <c r="G12" s="89"/>
      <c r="H12" s="547"/>
    </row>
    <row r="13" spans="1:11" s="393" customFormat="1" ht="13.8" x14ac:dyDescent="0.25">
      <c r="A13" s="393" t="s">
        <v>2388</v>
      </c>
      <c r="B13" s="1230">
        <v>220.4</v>
      </c>
      <c r="C13" s="1230">
        <v>210.8</v>
      </c>
      <c r="D13" s="229">
        <v>2.3300970873786353</v>
      </c>
      <c r="E13" s="397">
        <v>1434.316080261824</v>
      </c>
      <c r="F13" s="227">
        <v>0.64303501821632025</v>
      </c>
      <c r="G13" s="395"/>
      <c r="H13" s="547"/>
      <c r="I13" s="1316"/>
      <c r="K13" s="1450"/>
    </row>
    <row r="14" spans="1:11" s="393" customFormat="1" ht="13.8" x14ac:dyDescent="0.25">
      <c r="A14" s="393" t="s">
        <v>1182</v>
      </c>
      <c r="B14" s="1230">
        <v>39.799999999999997</v>
      </c>
      <c r="C14" s="1230">
        <v>39.799999999999997</v>
      </c>
      <c r="D14" s="229">
        <v>13.714285714285701</v>
      </c>
      <c r="E14" s="397">
        <v>270.8054079431717</v>
      </c>
      <c r="F14" s="227">
        <v>11.839538561581996</v>
      </c>
      <c r="G14" s="395"/>
      <c r="H14" s="547"/>
      <c r="I14" s="1316"/>
      <c r="K14" s="1450"/>
    </row>
    <row r="15" spans="1:11" s="100" customFormat="1" ht="13.8" x14ac:dyDescent="0.25">
      <c r="A15" s="166"/>
      <c r="B15" s="166"/>
      <c r="C15" s="166"/>
      <c r="D15" s="166"/>
      <c r="E15" s="166"/>
      <c r="F15" s="166"/>
      <c r="G15" s="102"/>
      <c r="I15" s="1316"/>
      <c r="K15" s="1450"/>
    </row>
    <row r="16" spans="1:11" s="100" customFormat="1" ht="13.8" x14ac:dyDescent="0.25">
      <c r="A16" s="155" t="s">
        <v>1933</v>
      </c>
      <c r="B16" s="1228">
        <v>266.8</v>
      </c>
      <c r="C16" s="1228">
        <v>256.2</v>
      </c>
      <c r="D16" s="133">
        <f>(C16/C12-1)*100</f>
        <v>2.2346368715083775</v>
      </c>
      <c r="E16" s="1231">
        <v>1703.4347947500698</v>
      </c>
      <c r="F16" s="227">
        <f>(E16/E12-1)*100</f>
        <v>-9.8919253941331942E-2</v>
      </c>
      <c r="G16" s="102"/>
      <c r="H16" s="547"/>
      <c r="I16" s="1316"/>
      <c r="K16" s="1450"/>
    </row>
    <row r="17" spans="1:17" s="393" customFormat="1" ht="13.8" x14ac:dyDescent="0.25">
      <c r="A17" s="393" t="s">
        <v>2388</v>
      </c>
      <c r="B17" s="1230">
        <v>228.6</v>
      </c>
      <c r="C17" s="1230">
        <v>218</v>
      </c>
      <c r="D17" s="229">
        <f>(C17/C13-1)*100</f>
        <v>3.4155597722960174</v>
      </c>
      <c r="E17" s="397">
        <v>1449.4488105211367</v>
      </c>
      <c r="F17" s="394">
        <f>(E17/E13-1)*100</f>
        <v>1.0550484978562258</v>
      </c>
      <c r="G17" s="395"/>
      <c r="H17" s="547"/>
      <c r="I17" s="1316"/>
      <c r="K17" s="1450"/>
      <c r="L17" s="1449"/>
      <c r="M17" s="1449"/>
      <c r="N17" s="1449"/>
      <c r="O17" s="1449"/>
      <c r="P17" s="1449"/>
      <c r="Q17" s="1449"/>
    </row>
    <row r="18" spans="1:17" s="42" customFormat="1" ht="13.8" x14ac:dyDescent="0.25">
      <c r="A18" s="393" t="s">
        <v>1182</v>
      </c>
      <c r="B18" s="1230">
        <v>38.200000000000003</v>
      </c>
      <c r="C18" s="1230">
        <v>38.200000000000003</v>
      </c>
      <c r="D18" s="229">
        <f>(C18/C14-1)*100</f>
        <v>-4.0201005025125465</v>
      </c>
      <c r="E18" s="397">
        <v>253.98598422893312</v>
      </c>
      <c r="F18" s="394">
        <f>(E18/E14-1)*100</f>
        <v>-6.2108891554219392</v>
      </c>
      <c r="H18" s="547"/>
      <c r="I18" s="1316"/>
      <c r="K18" s="1450"/>
    </row>
    <row r="19" spans="1:17" ht="13.8" x14ac:dyDescent="0.25">
      <c r="A19" s="166"/>
      <c r="B19" s="166"/>
      <c r="C19" s="166"/>
      <c r="D19" s="166"/>
      <c r="E19" s="166"/>
      <c r="F19" s="166"/>
      <c r="I19" s="1316"/>
    </row>
    <row r="20" spans="1:17" s="140" customFormat="1" ht="13.8" x14ac:dyDescent="0.25">
      <c r="A20" s="155" t="s">
        <v>2114</v>
      </c>
      <c r="B20" s="1228">
        <v>271.7</v>
      </c>
      <c r="C20" s="1228">
        <v>260.39999999999998</v>
      </c>
      <c r="D20" s="133">
        <f>(C20/C16-1)*100</f>
        <v>1.6393442622950838</v>
      </c>
      <c r="E20" s="1231">
        <v>1697.5670812798246</v>
      </c>
      <c r="F20" s="227">
        <f>(E20/E16-1)*100</f>
        <v>-0.34446363831062143</v>
      </c>
      <c r="H20" s="547"/>
      <c r="I20" s="1316"/>
    </row>
    <row r="21" spans="1:17" s="396" customFormat="1" ht="13.8" x14ac:dyDescent="0.25">
      <c r="A21" s="393" t="s">
        <v>2388</v>
      </c>
      <c r="B21" s="1230">
        <v>233.8</v>
      </c>
      <c r="C21" s="1230">
        <v>222.5</v>
      </c>
      <c r="D21" s="229">
        <f>(C21/C17-1)*100</f>
        <v>2.0642201834862428</v>
      </c>
      <c r="E21" s="397">
        <v>1450.4941458708181</v>
      </c>
      <c r="F21" s="394">
        <f>(E21/E17-1)*100</f>
        <v>7.211950791869981E-2</v>
      </c>
      <c r="H21" s="547"/>
      <c r="I21" s="1316"/>
    </row>
    <row r="22" spans="1:17" s="396" customFormat="1" ht="13.8" x14ac:dyDescent="0.25">
      <c r="A22" s="393" t="s">
        <v>1182</v>
      </c>
      <c r="B22" s="1230">
        <v>37.9</v>
      </c>
      <c r="C22" s="1230">
        <v>37.9</v>
      </c>
      <c r="D22" s="229">
        <f>(C22/C18-1)*100</f>
        <v>-0.78534031413614036</v>
      </c>
      <c r="E22" s="397">
        <v>247.07293540900676</v>
      </c>
      <c r="F22" s="394">
        <f>(E22/E18-1)*100</f>
        <v>-2.7218229544883843</v>
      </c>
      <c r="H22" s="547"/>
      <c r="I22" s="1316"/>
    </row>
    <row r="23" spans="1:17" s="126" customFormat="1" ht="13.8" x14ac:dyDescent="0.25">
      <c r="A23" s="166"/>
      <c r="B23" s="166"/>
      <c r="C23" s="166"/>
      <c r="D23" s="166"/>
      <c r="E23" s="166"/>
      <c r="F23" s="166"/>
      <c r="I23" s="1316"/>
    </row>
    <row r="24" spans="1:17" s="140" customFormat="1" ht="13.8" x14ac:dyDescent="0.25">
      <c r="A24" s="155" t="s">
        <v>2255</v>
      </c>
      <c r="B24" s="1228">
        <v>277.60000000000002</v>
      </c>
      <c r="C24" s="1228">
        <v>265.2</v>
      </c>
      <c r="D24" s="133">
        <f>(C24/C20-1)*100</f>
        <v>1.8433179723502446</v>
      </c>
      <c r="E24" s="1231">
        <v>1686.3577978151111</v>
      </c>
      <c r="F24" s="227">
        <f>(E24/E20-1)*100</f>
        <v>-0.66031461073471354</v>
      </c>
      <c r="H24" s="547"/>
      <c r="I24" s="1316"/>
      <c r="K24" s="1325"/>
    </row>
    <row r="25" spans="1:17" s="396" customFormat="1" ht="13.8" x14ac:dyDescent="0.25">
      <c r="A25" s="393" t="s">
        <v>2388</v>
      </c>
      <c r="B25" s="1230">
        <v>240.3</v>
      </c>
      <c r="C25" s="1230">
        <v>227.9</v>
      </c>
      <c r="D25" s="229">
        <f>(C25/C21-1)*100</f>
        <v>2.4269662921348356</v>
      </c>
      <c r="E25" s="397">
        <v>1449.1739899022014</v>
      </c>
      <c r="F25" s="394">
        <f>(E25/E21-1)*100</f>
        <v>-9.1014222454799398E-2</v>
      </c>
      <c r="H25" s="547"/>
      <c r="I25" s="1316"/>
      <c r="K25" s="1325"/>
    </row>
    <row r="26" spans="1:17" s="396" customFormat="1" ht="13.8" x14ac:dyDescent="0.25">
      <c r="A26" s="393" t="s">
        <v>1182</v>
      </c>
      <c r="B26" s="1230">
        <v>37.299999999999997</v>
      </c>
      <c r="C26" s="1230">
        <v>37.299999999999997</v>
      </c>
      <c r="D26" s="229">
        <f>(C26/C22-1)*100</f>
        <v>-1.5831134564643801</v>
      </c>
      <c r="E26" s="397">
        <v>237.18380791290966</v>
      </c>
      <c r="F26" s="394">
        <f>(E26/E22-1)*100</f>
        <v>-4.0025134601353818</v>
      </c>
      <c r="H26" s="547"/>
      <c r="I26" s="1316"/>
      <c r="K26" s="1325"/>
    </row>
    <row r="27" spans="1:17" s="166" customFormat="1" x14ac:dyDescent="0.25"/>
    <row r="28" spans="1:17" s="140" customFormat="1" ht="13.8" x14ac:dyDescent="0.25">
      <c r="A28" s="155" t="s">
        <v>2349</v>
      </c>
      <c r="B28" s="1128">
        <v>285.3</v>
      </c>
      <c r="C28" s="1128">
        <v>273.39999999999998</v>
      </c>
      <c r="D28" s="133">
        <f>(C28/C24-1)*100</f>
        <v>3.0920060331824928</v>
      </c>
      <c r="E28" s="1131">
        <v>1712.7642913077525</v>
      </c>
      <c r="F28" s="227">
        <f>(E28/E24-1)*100</f>
        <v>1.5658891325941893</v>
      </c>
      <c r="H28" s="547"/>
      <c r="K28" s="1325"/>
    </row>
    <row r="29" spans="1:17" s="396" customFormat="1" ht="13.8" x14ac:dyDescent="0.25">
      <c r="A29" s="393" t="s">
        <v>2134</v>
      </c>
      <c r="B29" s="1448">
        <v>247.3</v>
      </c>
      <c r="C29" s="1448">
        <v>235.4</v>
      </c>
      <c r="D29" s="229">
        <f>(C29/C25-1)*100</f>
        <v>3.2909170688898648</v>
      </c>
      <c r="E29" s="397">
        <v>1474.706342991386</v>
      </c>
      <c r="F29" s="394">
        <f>(E29/E25-1)*100</f>
        <v>1.7618555996100627</v>
      </c>
      <c r="H29" s="547"/>
      <c r="K29" s="1325"/>
    </row>
    <row r="30" spans="1:17" s="396" customFormat="1" ht="13.8" x14ac:dyDescent="0.25">
      <c r="A30" s="393" t="s">
        <v>1182</v>
      </c>
      <c r="B30" s="1130">
        <v>38</v>
      </c>
      <c r="C30" s="1130">
        <v>38</v>
      </c>
      <c r="D30" s="229">
        <f>(C30/C26-1)*100</f>
        <v>1.8766756032171594</v>
      </c>
      <c r="E30" s="397">
        <v>238.05794831636649</v>
      </c>
      <c r="F30" s="394">
        <f>(E30/E26-1)*100</f>
        <v>0.3685497805051785</v>
      </c>
      <c r="H30" s="547"/>
      <c r="I30" s="1316"/>
      <c r="K30" s="1325"/>
    </row>
    <row r="31" spans="1:17" s="166" customFormat="1" x14ac:dyDescent="0.25">
      <c r="A31" s="105"/>
      <c r="B31" s="200"/>
      <c r="C31" s="200"/>
      <c r="D31" s="226"/>
      <c r="E31" s="144"/>
      <c r="F31" s="228"/>
    </row>
    <row r="32" spans="1:17" x14ac:dyDescent="0.25">
      <c r="A32" s="105"/>
      <c r="B32" s="99"/>
      <c r="C32" s="99"/>
      <c r="D32" s="104"/>
      <c r="E32" s="103"/>
      <c r="F32" s="104"/>
    </row>
    <row r="33" spans="1:1" s="26" customFormat="1" ht="12.75" customHeight="1" x14ac:dyDescent="0.25">
      <c r="A33" s="26" t="s">
        <v>977</v>
      </c>
    </row>
    <row r="34" spans="1:1" s="26" customFormat="1" ht="12.75" customHeight="1" x14ac:dyDescent="0.25"/>
    <row r="35" spans="1:1" s="26" customFormat="1" ht="12.75" customHeight="1" x14ac:dyDescent="0.25"/>
    <row r="36" spans="1:1" s="172" customFormat="1" ht="14.4" x14ac:dyDescent="0.3">
      <c r="A36" s="1127" t="s">
        <v>1060</v>
      </c>
    </row>
    <row r="37" spans="1:1" s="81" customFormat="1" ht="13.8" x14ac:dyDescent="0.25">
      <c r="A37" s="1127"/>
    </row>
    <row r="38" spans="1:1" s="81" customFormat="1" ht="14.4" x14ac:dyDescent="0.3">
      <c r="A38" s="1127" t="s">
        <v>2136</v>
      </c>
    </row>
    <row r="39" spans="1:1" s="81" customFormat="1" ht="12.75" customHeight="1" x14ac:dyDescent="0.25">
      <c r="A39" s="1127" t="s">
        <v>2137</v>
      </c>
    </row>
    <row r="40" spans="1:1" s="81" customFormat="1" ht="12.75" customHeight="1" x14ac:dyDescent="0.25">
      <c r="A40" s="1127"/>
    </row>
    <row r="41" spans="1:1" s="81" customFormat="1" ht="14.4" x14ac:dyDescent="0.3">
      <c r="A41" s="1127" t="s">
        <v>2135</v>
      </c>
    </row>
    <row r="42" spans="1:1" s="81" customFormat="1" ht="12.75" customHeight="1" x14ac:dyDescent="0.25">
      <c r="A42" s="1127"/>
    </row>
    <row r="43" spans="1:1" s="81" customFormat="1" ht="12.75" customHeight="1" x14ac:dyDescent="0.25">
      <c r="A43" s="1127"/>
    </row>
    <row r="44" spans="1:1" ht="13.8" x14ac:dyDescent="0.25">
      <c r="A44" s="1127" t="s">
        <v>1435</v>
      </c>
    </row>
  </sheetData>
  <customSheetViews>
    <customSheetView guid="{9014CDA8-C3FC-41E6-A045-DAEFC55B82B1}" showPageBreaks="1" fitToPage="1" printArea="1">
      <selection sqref="A1:F1"/>
      <pageMargins left="0.75" right="0.75" top="1" bottom="1" header="0.5" footer="0.5"/>
      <printOptions horizontalCentered="1"/>
      <pageSetup scale="77"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F1"/>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6">
    <mergeCell ref="A1:F1"/>
    <mergeCell ref="A3:F3"/>
    <mergeCell ref="A4:F4"/>
    <mergeCell ref="E8:F8"/>
    <mergeCell ref="B7:C7"/>
    <mergeCell ref="E7:F7"/>
  </mergeCells>
  <phoneticPr fontId="0" type="noConversion"/>
  <printOptions horizontalCentered="1"/>
  <pageMargins left="0.74803149606299202" right="0.74803149606299202" top="0.98425196850393704" bottom="0.98425196850393704" header="0.511811023622047" footer="0.511811023622047"/>
  <pageSetup scale="77" firstPageNumber="27" orientation="portrait" useFirstPageNumber="1" r:id="rId3"/>
  <headerFooter alignWithMargins="0"/>
  <legacyDrawingHF r:id="rId4"/>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55">
    <tabColor indexed="35"/>
    <pageSetUpPr fitToPage="1"/>
  </sheetPr>
  <dimension ref="A1:M42"/>
  <sheetViews>
    <sheetView zoomScaleNormal="100" workbookViewId="0">
      <selection sqref="A1:J1"/>
    </sheetView>
  </sheetViews>
  <sheetFormatPr defaultRowHeight="13.2" x14ac:dyDescent="0.25"/>
  <cols>
    <col min="1" max="1" width="13.88671875" customWidth="1"/>
    <col min="2" max="2" width="13" customWidth="1"/>
    <col min="3" max="3" width="13" bestFit="1" customWidth="1"/>
    <col min="4" max="4" width="13" customWidth="1"/>
    <col min="5" max="5" width="1.6640625" customWidth="1"/>
    <col min="6" max="6" width="13.109375" customWidth="1"/>
    <col min="7" max="7" width="13" customWidth="1"/>
    <col min="8" max="8" width="1.6640625" customWidth="1"/>
    <col min="9" max="10" width="13" customWidth="1"/>
  </cols>
  <sheetData>
    <row r="1" spans="1:12" s="2" customFormat="1" ht="17.399999999999999" x14ac:dyDescent="0.3">
      <c r="A1" s="1451" t="s">
        <v>178</v>
      </c>
      <c r="B1" s="1451"/>
      <c r="C1" s="1451"/>
      <c r="D1" s="1451"/>
      <c r="E1" s="1451"/>
      <c r="F1" s="1451"/>
      <c r="G1" s="1451"/>
      <c r="H1" s="1451"/>
      <c r="I1" s="1451"/>
      <c r="J1" s="1451"/>
    </row>
    <row r="2" spans="1:12" s="2" customFormat="1" ht="17.25" customHeight="1" x14ac:dyDescent="0.3">
      <c r="A2" s="48"/>
    </row>
    <row r="3" spans="1:12" s="2" customFormat="1" ht="17.399999999999999" x14ac:dyDescent="0.3">
      <c r="A3" s="1452" t="s">
        <v>2618</v>
      </c>
      <c r="B3" s="1452"/>
      <c r="C3" s="1452"/>
      <c r="D3" s="1452"/>
      <c r="E3" s="1452"/>
      <c r="F3" s="1452"/>
      <c r="G3" s="1452"/>
      <c r="H3" s="1452"/>
      <c r="I3" s="1452"/>
      <c r="J3" s="1452"/>
    </row>
    <row r="4" spans="1:12" s="2" customFormat="1" ht="17.399999999999999" x14ac:dyDescent="0.3">
      <c r="A4" s="1452" t="s">
        <v>440</v>
      </c>
      <c r="B4" s="1452"/>
      <c r="C4" s="1452"/>
      <c r="D4" s="1452"/>
      <c r="E4" s="1452"/>
      <c r="F4" s="1452"/>
      <c r="G4" s="1452"/>
      <c r="H4" s="1452"/>
      <c r="I4" s="1452"/>
      <c r="J4" s="1452"/>
    </row>
    <row r="5" spans="1:12" s="2" customFormat="1" ht="12.75" customHeight="1" x14ac:dyDescent="0.3">
      <c r="A5" s="15"/>
      <c r="B5" s="15"/>
      <c r="C5" s="15"/>
      <c r="D5" s="15"/>
      <c r="E5" s="15"/>
      <c r="F5" s="15"/>
      <c r="G5" s="15"/>
      <c r="H5" s="15"/>
      <c r="I5" s="15"/>
      <c r="J5" s="15"/>
    </row>
    <row r="6" spans="1:12" s="2" customFormat="1" ht="12.75" customHeight="1" x14ac:dyDescent="0.3">
      <c r="A6" s="15"/>
      <c r="B6" s="15"/>
      <c r="C6" s="15"/>
      <c r="D6" s="15"/>
      <c r="E6" s="15"/>
      <c r="F6" s="15"/>
      <c r="G6" s="15"/>
      <c r="H6" s="15"/>
      <c r="I6" s="15"/>
      <c r="J6" s="15"/>
    </row>
    <row r="7" spans="1:12" ht="15.6" x14ac:dyDescent="0.3">
      <c r="A7" s="11"/>
      <c r="B7" s="1460" t="s">
        <v>1121</v>
      </c>
      <c r="C7" s="1460"/>
      <c r="D7" s="1460"/>
      <c r="E7" s="23"/>
      <c r="F7" s="1460" t="s">
        <v>476</v>
      </c>
      <c r="G7" s="1460"/>
      <c r="H7" s="23"/>
      <c r="I7" s="1460" t="s">
        <v>205</v>
      </c>
      <c r="J7" s="1460"/>
    </row>
    <row r="8" spans="1:12" ht="4.5" customHeight="1" x14ac:dyDescent="0.3">
      <c r="A8" s="11"/>
      <c r="B8" s="23"/>
      <c r="C8" s="23"/>
      <c r="D8" s="23"/>
      <c r="E8" s="23"/>
      <c r="F8" s="23"/>
      <c r="G8" s="23"/>
      <c r="H8" s="23"/>
      <c r="I8" s="23"/>
      <c r="J8" s="23"/>
    </row>
    <row r="9" spans="1:12" ht="15.6" x14ac:dyDescent="0.3">
      <c r="A9" s="11" t="s">
        <v>1383</v>
      </c>
      <c r="B9" s="16" t="s">
        <v>1030</v>
      </c>
      <c r="C9" s="16" t="s">
        <v>1405</v>
      </c>
      <c r="D9" s="16" t="s">
        <v>15</v>
      </c>
      <c r="E9" s="16"/>
      <c r="F9" s="16" t="s">
        <v>1405</v>
      </c>
      <c r="G9" s="16" t="s">
        <v>15</v>
      </c>
      <c r="H9" s="16"/>
      <c r="I9" s="16"/>
      <c r="J9" s="16" t="s">
        <v>15</v>
      </c>
    </row>
    <row r="10" spans="1:12" ht="15.6" x14ac:dyDescent="0.3">
      <c r="A10" s="11" t="s">
        <v>614</v>
      </c>
      <c r="B10" s="16" t="s">
        <v>1295</v>
      </c>
      <c r="C10" s="16" t="s">
        <v>1370</v>
      </c>
      <c r="D10" s="33" t="s">
        <v>87</v>
      </c>
      <c r="E10" s="16"/>
      <c r="F10" s="16" t="s">
        <v>860</v>
      </c>
      <c r="G10" s="33" t="s">
        <v>87</v>
      </c>
      <c r="H10" s="16"/>
      <c r="I10" s="16" t="s">
        <v>357</v>
      </c>
      <c r="J10" s="33" t="s">
        <v>87</v>
      </c>
    </row>
    <row r="11" spans="1:12" ht="5.25" customHeight="1" thickBot="1" x14ac:dyDescent="0.3">
      <c r="A11" s="24"/>
      <c r="B11" s="24"/>
      <c r="C11" s="24"/>
      <c r="D11" s="24"/>
      <c r="E11" s="35"/>
      <c r="F11" s="24"/>
      <c r="G11" s="24"/>
      <c r="H11" s="35"/>
      <c r="I11" s="24"/>
      <c r="J11" s="24"/>
    </row>
    <row r="12" spans="1:12" ht="4.5" customHeight="1" x14ac:dyDescent="0.25"/>
    <row r="13" spans="1:12" ht="13.8" x14ac:dyDescent="0.25">
      <c r="A13" s="45" t="s">
        <v>1871</v>
      </c>
      <c r="B13" s="1229">
        <v>1578</v>
      </c>
      <c r="C13" s="1228">
        <v>118.6</v>
      </c>
      <c r="D13" s="198">
        <v>3.6713286713286664</v>
      </c>
      <c r="E13" s="106"/>
      <c r="F13" s="1231">
        <v>75.158428390367561</v>
      </c>
      <c r="G13" s="198">
        <v>2.9486514752674386</v>
      </c>
      <c r="H13" s="106"/>
      <c r="I13" s="1231">
        <v>813.68025659056991</v>
      </c>
      <c r="J13" s="198">
        <v>2.7161078805933991</v>
      </c>
      <c r="L13" s="1320"/>
    </row>
    <row r="14" spans="1:12" s="51" customFormat="1" x14ac:dyDescent="0.25">
      <c r="A14" s="51" t="s">
        <v>508</v>
      </c>
      <c r="B14" s="107">
        <v>1469</v>
      </c>
      <c r="C14" s="200">
        <v>106.4</v>
      </c>
      <c r="D14" s="224">
        <v>2.3076923076923217</v>
      </c>
      <c r="E14" s="108"/>
      <c r="F14" s="144">
        <v>72.430224642614036</v>
      </c>
      <c r="G14" s="224">
        <v>2.098758967377079</v>
      </c>
      <c r="H14" s="108"/>
      <c r="I14" s="144">
        <v>729.97958938648094</v>
      </c>
      <c r="J14" s="224">
        <v>1.3650359725518646</v>
      </c>
      <c r="L14" s="1320"/>
    </row>
    <row r="15" spans="1:12" s="51" customFormat="1" x14ac:dyDescent="0.25">
      <c r="A15" s="51" t="s">
        <v>1182</v>
      </c>
      <c r="B15" s="107">
        <v>109</v>
      </c>
      <c r="C15" s="200">
        <v>12.2</v>
      </c>
      <c r="D15" s="224">
        <v>17.307692307692292</v>
      </c>
      <c r="E15" s="108"/>
      <c r="F15" s="144">
        <v>111.92660550458714</v>
      </c>
      <c r="G15" s="224">
        <v>8.6979534227240372</v>
      </c>
      <c r="H15" s="108"/>
      <c r="I15" s="144">
        <v>83.700667204088987</v>
      </c>
      <c r="J15" s="224">
        <v>16.226826961008722</v>
      </c>
      <c r="L15" s="1320"/>
    </row>
    <row r="16" spans="1:12" x14ac:dyDescent="0.25">
      <c r="A16" s="81"/>
      <c r="B16" s="81"/>
      <c r="C16" s="81"/>
      <c r="D16" s="81"/>
      <c r="E16" s="81"/>
      <c r="F16" s="81"/>
      <c r="G16" s="81"/>
      <c r="H16" s="81"/>
      <c r="I16" s="81"/>
      <c r="J16" s="81"/>
    </row>
    <row r="17" spans="1:13" ht="13.8" x14ac:dyDescent="0.25">
      <c r="A17" s="45" t="s">
        <v>1933</v>
      </c>
      <c r="B17" s="1229">
        <v>1630</v>
      </c>
      <c r="C17" s="1228">
        <v>123</v>
      </c>
      <c r="D17" s="198">
        <v>3.7099494097807773</v>
      </c>
      <c r="E17" s="106"/>
      <c r="F17" s="1231">
        <v>75.460122699386503</v>
      </c>
      <c r="G17" s="198">
        <v>0.40141114640126485</v>
      </c>
      <c r="H17" s="106"/>
      <c r="I17" s="1231">
        <v>827.02419213856354</v>
      </c>
      <c r="J17" s="198">
        <f>(I17/I13-1)*100</f>
        <v>1.6399483015486327</v>
      </c>
      <c r="L17" s="1320"/>
    </row>
    <row r="18" spans="1:13" s="81" customFormat="1" x14ac:dyDescent="0.25">
      <c r="A18" s="51" t="s">
        <v>508</v>
      </c>
      <c r="B18" s="107">
        <v>1516</v>
      </c>
      <c r="C18" s="200">
        <v>110.3</v>
      </c>
      <c r="D18" s="224">
        <v>3.6654135338345828</v>
      </c>
      <c r="E18" s="108"/>
      <c r="F18" s="144">
        <v>72.757255936675463</v>
      </c>
      <c r="G18" s="224">
        <v>0.45151219076713378</v>
      </c>
      <c r="H18" s="108"/>
      <c r="I18" s="144">
        <v>741.63226335677689</v>
      </c>
      <c r="J18" s="224">
        <f t="shared" ref="J18:J31" si="0">(I18/I14-1)*100</f>
        <v>1.5963013404374227</v>
      </c>
      <c r="L18" s="1320"/>
    </row>
    <row r="19" spans="1:13" s="81" customFormat="1" x14ac:dyDescent="0.25">
      <c r="A19" s="51" t="s">
        <v>1182</v>
      </c>
      <c r="B19" s="107">
        <v>114</v>
      </c>
      <c r="C19" s="200">
        <v>12.7</v>
      </c>
      <c r="D19" s="224">
        <v>4.0983606557376984</v>
      </c>
      <c r="E19" s="108"/>
      <c r="F19" s="144">
        <v>111.40350877192982</v>
      </c>
      <c r="G19" s="224">
        <v>-0.46735691688236658</v>
      </c>
      <c r="H19" s="108"/>
      <c r="I19" s="144">
        <v>85.391928781786646</v>
      </c>
      <c r="J19" s="224">
        <f>(I19/I15-1)*100</f>
        <v>2.0206070443546498</v>
      </c>
      <c r="L19" s="1320"/>
    </row>
    <row r="20" spans="1:13" x14ac:dyDescent="0.25">
      <c r="A20" s="81"/>
      <c r="B20" s="81"/>
      <c r="C20" s="81"/>
      <c r="D20" s="81"/>
      <c r="E20" s="81"/>
      <c r="F20" s="81"/>
      <c r="G20" s="81"/>
      <c r="H20" s="81"/>
      <c r="I20" s="81"/>
      <c r="J20" s="81"/>
      <c r="L20" s="1320"/>
    </row>
    <row r="21" spans="1:13" s="26" customFormat="1" ht="13.8" x14ac:dyDescent="0.25">
      <c r="A21" s="45" t="s">
        <v>2114</v>
      </c>
      <c r="B21" s="1229">
        <v>1681</v>
      </c>
      <c r="C21" s="1228">
        <v>131.30000000000001</v>
      </c>
      <c r="D21" s="198">
        <v>6.7479674796748101</v>
      </c>
      <c r="E21" s="106"/>
      <c r="F21" s="1231">
        <v>78.108268887566936</v>
      </c>
      <c r="G21" s="198">
        <v>3.5093319404342349</v>
      </c>
      <c r="H21" s="106"/>
      <c r="I21" s="1231">
        <v>863.62545096968768</v>
      </c>
      <c r="J21" s="198">
        <f t="shared" si="0"/>
        <v>4.4256575779819229</v>
      </c>
      <c r="L21" s="1320"/>
    </row>
    <row r="22" spans="1:13" s="81" customFormat="1" x14ac:dyDescent="0.25">
      <c r="A22" s="51" t="s">
        <v>508</v>
      </c>
      <c r="B22" s="107">
        <v>1568</v>
      </c>
      <c r="C22" s="200">
        <v>118.5</v>
      </c>
      <c r="D22" s="224">
        <v>7.4342701722574844</v>
      </c>
      <c r="E22" s="108"/>
      <c r="F22" s="144">
        <v>75.573979591836732</v>
      </c>
      <c r="G22" s="224">
        <v>3.8713989675652538</v>
      </c>
      <c r="H22" s="108"/>
      <c r="I22" s="144">
        <v>779.43348012115746</v>
      </c>
      <c r="J22" s="224">
        <f t="shared" si="0"/>
        <v>5.097029704895073</v>
      </c>
      <c r="L22" s="1320"/>
    </row>
    <row r="23" spans="1:13" s="81" customFormat="1" x14ac:dyDescent="0.25">
      <c r="A23" s="51" t="s">
        <v>1182</v>
      </c>
      <c r="B23" s="107">
        <v>113</v>
      </c>
      <c r="C23" s="200">
        <v>12.8</v>
      </c>
      <c r="D23" s="224">
        <v>0.78740157480317041</v>
      </c>
      <c r="E23" s="108"/>
      <c r="F23" s="144">
        <v>113.27433628318585</v>
      </c>
      <c r="G23" s="224">
        <v>1.679325482544769</v>
      </c>
      <c r="H23" s="108"/>
      <c r="I23" s="144">
        <v>84.19197084853009</v>
      </c>
      <c r="J23" s="224">
        <f t="shared" si="0"/>
        <v>-1.4052357762323942</v>
      </c>
      <c r="L23" s="1320"/>
    </row>
    <row r="24" spans="1:13" s="81" customFormat="1" x14ac:dyDescent="0.25">
      <c r="L24" s="1320"/>
    </row>
    <row r="25" spans="1:13" s="26" customFormat="1" ht="13.8" x14ac:dyDescent="0.25">
      <c r="A25" s="45" t="s">
        <v>2255</v>
      </c>
      <c r="B25" s="1229">
        <v>1651</v>
      </c>
      <c r="C25" s="1228">
        <v>134.19999999999999</v>
      </c>
      <c r="D25" s="198">
        <v>2.2086824067022004</v>
      </c>
      <c r="E25" s="106"/>
      <c r="F25" s="1231">
        <v>81.284070260448203</v>
      </c>
      <c r="G25" s="198">
        <v>4.0658965025235361</v>
      </c>
      <c r="H25" s="106"/>
      <c r="I25" s="1231">
        <v>864.32594491371219</v>
      </c>
      <c r="J25" s="198">
        <f t="shared" si="0"/>
        <v>8.1110849991516965E-2</v>
      </c>
      <c r="L25" s="1320"/>
    </row>
    <row r="26" spans="1:13" s="81" customFormat="1" x14ac:dyDescent="0.25">
      <c r="A26" s="51" t="s">
        <v>508</v>
      </c>
      <c r="B26" s="107">
        <v>1534</v>
      </c>
      <c r="C26" s="200">
        <v>122.5</v>
      </c>
      <c r="D26" s="224">
        <v>3.3755274261603407</v>
      </c>
      <c r="E26" s="108"/>
      <c r="F26" s="144">
        <v>79.856584093872229</v>
      </c>
      <c r="G26" s="224">
        <v>5.6667711891912775</v>
      </c>
      <c r="H26" s="108"/>
      <c r="I26" s="144">
        <v>788.97114941825453</v>
      </c>
      <c r="J26" s="224">
        <f t="shared" si="0"/>
        <v>1.2236668734854073</v>
      </c>
      <c r="L26" s="1320"/>
    </row>
    <row r="27" spans="1:13" s="81" customFormat="1" x14ac:dyDescent="0.25">
      <c r="A27" s="51" t="s">
        <v>1182</v>
      </c>
      <c r="B27" s="107">
        <v>117</v>
      </c>
      <c r="C27" s="200">
        <v>11.7</v>
      </c>
      <c r="D27" s="224">
        <v>-8.5937500000000107</v>
      </c>
      <c r="E27" s="108"/>
      <c r="F27" s="144">
        <v>100</v>
      </c>
      <c r="G27" s="224">
        <v>-11.71875</v>
      </c>
      <c r="H27" s="108"/>
      <c r="I27" s="144">
        <v>75.354795495457779</v>
      </c>
      <c r="J27" s="224">
        <f t="shared" si="0"/>
        <v>-10.496458586260305</v>
      </c>
      <c r="L27" s="1320"/>
    </row>
    <row r="28" spans="1:13" s="81" customFormat="1" x14ac:dyDescent="0.25">
      <c r="L28" s="1320"/>
    </row>
    <row r="29" spans="1:13" s="26" customFormat="1" ht="13.8" x14ac:dyDescent="0.25">
      <c r="A29" s="45" t="s">
        <v>2349</v>
      </c>
      <c r="B29" s="1129">
        <v>1628</v>
      </c>
      <c r="C29" s="1128">
        <v>139.69999999999999</v>
      </c>
      <c r="D29" s="198">
        <f>(C29/C25-1)*100</f>
        <v>4.0983606557376984</v>
      </c>
      <c r="E29" s="106"/>
      <c r="F29" s="1131">
        <f>(C29*1000000)/(B29*1000)</f>
        <v>85.810810810810807</v>
      </c>
      <c r="G29" s="198">
        <f>(F29/F25-1)*100</f>
        <v>5.5690377411689029</v>
      </c>
      <c r="H29" s="106"/>
      <c r="I29" s="1131">
        <f>(C29*1000000)/('109'!H11*1000)</f>
        <v>875.31328320802004</v>
      </c>
      <c r="J29" s="198">
        <f t="shared" si="0"/>
        <v>1.2712031102346089</v>
      </c>
      <c r="L29" s="1320"/>
      <c r="M29" s="1231"/>
    </row>
    <row r="30" spans="1:13" s="81" customFormat="1" x14ac:dyDescent="0.25">
      <c r="A30" s="51" t="s">
        <v>508</v>
      </c>
      <c r="B30" s="107">
        <v>1510</v>
      </c>
      <c r="C30" s="200">
        <v>127</v>
      </c>
      <c r="D30" s="224">
        <f>(C30/C26-1)*100</f>
        <v>3.6734693877551017</v>
      </c>
      <c r="E30" s="108"/>
      <c r="F30" s="200">
        <f t="shared" ref="F30:F31" si="1">(C30*1000000)/(B30*1000)</f>
        <v>84.105960264900659</v>
      </c>
      <c r="G30" s="224">
        <f t="shared" ref="G30:G31" si="2">(F30/F26-1)*100</f>
        <v>5.3212596296796866</v>
      </c>
      <c r="H30" s="108"/>
      <c r="I30" s="144">
        <f>(C30*1000000)/('109'!H11*1000)</f>
        <v>795.73934837092736</v>
      </c>
      <c r="J30" s="224">
        <f t="shared" si="0"/>
        <v>0.857851260805087</v>
      </c>
      <c r="L30" s="1320"/>
    </row>
    <row r="31" spans="1:13" s="81" customFormat="1" x14ac:dyDescent="0.25">
      <c r="A31" s="51" t="s">
        <v>1182</v>
      </c>
      <c r="B31" s="107">
        <v>118</v>
      </c>
      <c r="C31" s="200">
        <v>12.7</v>
      </c>
      <c r="D31" s="224">
        <f>(C31/C27-1)*100</f>
        <v>8.547008547008538</v>
      </c>
      <c r="E31" s="108"/>
      <c r="F31" s="200">
        <f t="shared" si="1"/>
        <v>107.62711864406779</v>
      </c>
      <c r="G31" s="224">
        <f t="shared" si="2"/>
        <v>7.6271186440677985</v>
      </c>
      <c r="H31" s="108"/>
      <c r="I31" s="144">
        <f>(C31*1000000)/('109'!H11*1000)</f>
        <v>79.573934837092736</v>
      </c>
      <c r="J31" s="224">
        <f t="shared" si="0"/>
        <v>5.5990323029796896</v>
      </c>
      <c r="L31" s="1320"/>
    </row>
    <row r="32" spans="1:13" s="81" customFormat="1" x14ac:dyDescent="0.25">
      <c r="A32" s="51"/>
      <c r="B32" s="107"/>
      <c r="C32" s="200"/>
      <c r="D32" s="224"/>
      <c r="E32" s="108"/>
      <c r="F32" s="144"/>
      <c r="G32" s="224"/>
      <c r="H32" s="108"/>
      <c r="I32" s="144"/>
      <c r="J32" s="224"/>
    </row>
    <row r="33" spans="1:10" s="81" customFormat="1" x14ac:dyDescent="0.25">
      <c r="A33" s="51"/>
      <c r="B33" s="107"/>
      <c r="C33" s="200"/>
      <c r="D33" s="224"/>
      <c r="E33" s="108"/>
      <c r="F33" s="144"/>
      <c r="G33" s="224"/>
      <c r="H33" s="108"/>
      <c r="I33" s="144"/>
      <c r="J33" s="224"/>
    </row>
    <row r="34" spans="1:10" ht="16.2" x14ac:dyDescent="0.25">
      <c r="A34" s="26" t="s">
        <v>977</v>
      </c>
      <c r="B34" s="81"/>
      <c r="C34" s="81"/>
      <c r="D34" s="81"/>
      <c r="E34" s="81"/>
      <c r="F34" s="81"/>
      <c r="G34" s="81"/>
      <c r="H34" s="81"/>
      <c r="I34" s="81"/>
      <c r="J34" s="81"/>
    </row>
    <row r="35" spans="1:10" ht="13.8" x14ac:dyDescent="0.25">
      <c r="A35" s="26"/>
      <c r="B35" s="81"/>
      <c r="C35" s="81"/>
      <c r="D35" s="81"/>
      <c r="E35" s="81"/>
      <c r="F35" s="81"/>
      <c r="G35" s="81"/>
      <c r="H35" s="81"/>
      <c r="I35" s="81"/>
      <c r="J35" s="81"/>
    </row>
    <row r="36" spans="1:10" s="126" customFormat="1" ht="13.8" x14ac:dyDescent="0.25">
      <c r="A36" s="1232" t="s">
        <v>2389</v>
      </c>
      <c r="B36" s="81"/>
      <c r="C36" s="81"/>
      <c r="D36" s="81"/>
      <c r="E36" s="81"/>
      <c r="F36" s="81"/>
      <c r="G36" s="81"/>
      <c r="H36" s="81"/>
      <c r="I36" s="81"/>
      <c r="J36" s="81"/>
    </row>
    <row r="37" spans="1:10" s="126" customFormat="1" ht="12.75" customHeight="1" x14ac:dyDescent="0.25">
      <c r="A37" s="26"/>
      <c r="B37" s="81"/>
      <c r="C37" s="81"/>
      <c r="D37" s="81"/>
      <c r="E37" s="81"/>
      <c r="F37" s="81"/>
      <c r="G37" s="81"/>
      <c r="H37" s="81"/>
      <c r="I37" s="81"/>
      <c r="J37" s="81"/>
    </row>
    <row r="38" spans="1:10" ht="12.75" customHeight="1" x14ac:dyDescent="0.25">
      <c r="A38" s="26"/>
    </row>
    <row r="39" spans="1:10" ht="13.8" x14ac:dyDescent="0.25">
      <c r="A39" s="26" t="s">
        <v>1436</v>
      </c>
    </row>
    <row r="42" spans="1:10" x14ac:dyDescent="0.25">
      <c r="A42" s="225"/>
    </row>
  </sheetData>
  <customSheetViews>
    <customSheetView guid="{9014CDA8-C3FC-41E6-A045-DAEFC55B82B1}" showPageBreaks="1" fitToPage="1" printArea="1">
      <selection sqref="A1:J1"/>
      <pageMargins left="0.75" right="0.75" top="1" bottom="1" header="0.5" footer="0.5"/>
      <printOptions horizontalCentered="1"/>
      <pageSetup scale="84"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J1"/>
      <pageMargins left="0.75" right="0.75" top="1" bottom="1" header="0.5" footer="0.5"/>
      <printOptions horizontalCentered="1"/>
      <pageSetup scale="84" firstPageNumber="33" orientation="portrait" horizontalDpi="4294967293" verticalDpi="300" r:id="rId2"/>
      <headerFooter alignWithMargins="0">
        <oddFooter>&amp;C&amp;P</oddFooter>
      </headerFooter>
    </customSheetView>
  </customSheetViews>
  <mergeCells count="6">
    <mergeCell ref="B7:D7"/>
    <mergeCell ref="F7:G7"/>
    <mergeCell ref="I7:J7"/>
    <mergeCell ref="A1:J1"/>
    <mergeCell ref="A3:J3"/>
    <mergeCell ref="A4:J4"/>
  </mergeCells>
  <phoneticPr fontId="0" type="noConversion"/>
  <printOptions horizontalCentered="1"/>
  <pageMargins left="0.74803149606299202" right="0.74803149606299202" top="0.98425196850393704" bottom="0.98425196850393704" header="0.511811023622047" footer="0.511811023622047"/>
  <pageSetup scale="84" firstPageNumber="27" orientation="portrait" useFirstPageNumber="1" r:id="rId3"/>
  <headerFooter alignWithMargins="0"/>
  <legacyDrawingHF r:id="rId4"/>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codeName="Sheet30">
    <tabColor indexed="35"/>
    <pageSetUpPr fitToPage="1"/>
  </sheetPr>
  <dimension ref="A1:P72"/>
  <sheetViews>
    <sheetView zoomScaleNormal="100" workbookViewId="0">
      <selection activeCell="B1" sqref="B1:I1"/>
    </sheetView>
  </sheetViews>
  <sheetFormatPr defaultColWidth="9.109375" defaultRowHeight="13.8" x14ac:dyDescent="0.25"/>
  <cols>
    <col min="1" max="1" width="9.109375" style="159"/>
    <col min="2" max="2" width="13" style="159" customWidth="1"/>
    <col min="3" max="5" width="9.109375" style="159"/>
    <col min="6" max="6" width="9.88671875" style="159" customWidth="1"/>
    <col min="7" max="7" width="11.33203125" style="159" customWidth="1"/>
    <col min="8" max="11" width="9.88671875" style="159" customWidth="1"/>
    <col min="12" max="12" width="9.109375" style="159"/>
    <col min="13" max="13" width="10" style="159" customWidth="1"/>
    <col min="14" max="16384" width="9.109375" style="159"/>
  </cols>
  <sheetData>
    <row r="1" spans="2:16" s="27" customFormat="1" ht="17.399999999999999" x14ac:dyDescent="0.3">
      <c r="B1" s="1451" t="s">
        <v>1982</v>
      </c>
      <c r="C1" s="1451"/>
      <c r="D1" s="1451"/>
      <c r="E1" s="1451"/>
      <c r="F1" s="1451"/>
      <c r="G1" s="1451"/>
      <c r="H1" s="1451"/>
      <c r="I1" s="1451"/>
      <c r="J1" s="29"/>
      <c r="K1" s="29"/>
      <c r="L1" s="29"/>
      <c r="M1" s="29"/>
      <c r="N1" s="29"/>
      <c r="O1" s="29"/>
      <c r="P1" s="29"/>
    </row>
    <row r="2" spans="2:16" s="27" customFormat="1" ht="18" customHeight="1" x14ac:dyDescent="0.3"/>
    <row r="3" spans="2:16" s="27" customFormat="1" ht="17.399999999999999" x14ac:dyDescent="0.3">
      <c r="B3" s="1452" t="s">
        <v>2580</v>
      </c>
      <c r="C3" s="1452"/>
      <c r="D3" s="1452"/>
      <c r="E3" s="1452"/>
      <c r="F3" s="1452"/>
      <c r="G3" s="1452"/>
      <c r="H3" s="1452"/>
      <c r="I3" s="1452"/>
      <c r="J3" s="29"/>
      <c r="K3" s="29"/>
      <c r="L3" s="29"/>
      <c r="M3" s="29"/>
      <c r="N3" s="29"/>
      <c r="O3" s="29"/>
      <c r="P3" s="29"/>
    </row>
    <row r="4" spans="2:16" s="27" customFormat="1" ht="17.399999999999999" x14ac:dyDescent="0.3">
      <c r="B4" s="1452" t="s">
        <v>84</v>
      </c>
      <c r="C4" s="1452"/>
      <c r="D4" s="1452"/>
      <c r="E4" s="1452"/>
      <c r="F4" s="1452"/>
      <c r="G4" s="1452"/>
      <c r="H4" s="1452"/>
      <c r="I4" s="1452"/>
      <c r="J4" s="29"/>
      <c r="K4" s="29"/>
      <c r="L4" s="29"/>
      <c r="M4" s="29"/>
      <c r="N4" s="29"/>
      <c r="O4" s="29"/>
      <c r="P4" s="29"/>
    </row>
    <row r="5" spans="2:16" x14ac:dyDescent="0.25">
      <c r="B5" s="1505" t="s">
        <v>1936</v>
      </c>
      <c r="C5" s="1505"/>
      <c r="D5" s="1505"/>
      <c r="E5" s="1505"/>
      <c r="F5" s="1505"/>
      <c r="G5" s="1505"/>
      <c r="H5" s="1505"/>
      <c r="I5" s="1505"/>
      <c r="J5" s="184"/>
      <c r="K5" s="184"/>
      <c r="L5" s="184"/>
      <c r="M5" s="184"/>
      <c r="N5" s="184"/>
      <c r="O5" s="184"/>
      <c r="P5" s="184"/>
    </row>
    <row r="6" spans="2:16" ht="12.75" customHeight="1" thickBot="1" x14ac:dyDescent="0.3">
      <c r="B6" s="186"/>
      <c r="C6" s="186"/>
      <c r="D6" s="186"/>
      <c r="E6" s="186"/>
      <c r="F6" s="186"/>
      <c r="G6" s="186"/>
      <c r="H6" s="186"/>
      <c r="I6" s="186"/>
    </row>
    <row r="7" spans="2:16" s="179" customFormat="1" ht="14.4" thickBot="1" x14ac:dyDescent="0.3">
      <c r="B7" s="193" t="s">
        <v>614</v>
      </c>
      <c r="C7" s="193" t="s">
        <v>131</v>
      </c>
      <c r="D7" s="193" t="s">
        <v>946</v>
      </c>
      <c r="E7" s="193" t="s">
        <v>1262</v>
      </c>
      <c r="F7" s="170" t="s">
        <v>870</v>
      </c>
      <c r="G7" s="170" t="s">
        <v>871</v>
      </c>
      <c r="H7" s="193" t="s">
        <v>872</v>
      </c>
      <c r="I7" s="193" t="s">
        <v>1228</v>
      </c>
    </row>
    <row r="8" spans="2:16" ht="4.5" customHeight="1" x14ac:dyDescent="0.25">
      <c r="B8" s="168"/>
      <c r="C8" s="168"/>
      <c r="D8" s="168"/>
      <c r="E8" s="168"/>
      <c r="F8" s="168"/>
      <c r="G8" s="168"/>
      <c r="H8" s="168"/>
      <c r="I8" s="168"/>
    </row>
    <row r="9" spans="2:16" x14ac:dyDescent="0.25">
      <c r="B9" s="174">
        <v>2007</v>
      </c>
      <c r="C9" s="182">
        <v>1.66</v>
      </c>
      <c r="D9" s="182">
        <v>1.46</v>
      </c>
      <c r="E9" s="182">
        <v>1.63</v>
      </c>
      <c r="F9" s="182">
        <v>1.48</v>
      </c>
      <c r="G9" s="182">
        <v>1.52</v>
      </c>
      <c r="H9" s="182">
        <v>1.69</v>
      </c>
      <c r="I9" s="182">
        <v>1.57</v>
      </c>
    </row>
    <row r="10" spans="2:16" x14ac:dyDescent="0.25">
      <c r="B10" s="174">
        <v>2008</v>
      </c>
      <c r="C10" s="182">
        <v>1.68</v>
      </c>
      <c r="D10" s="182">
        <v>1.58</v>
      </c>
      <c r="E10" s="182">
        <v>1.73</v>
      </c>
      <c r="F10" s="182">
        <v>1.54</v>
      </c>
      <c r="G10" s="182">
        <v>1.59</v>
      </c>
      <c r="H10" s="182">
        <v>1.74</v>
      </c>
      <c r="I10" s="182">
        <v>1.58</v>
      </c>
    </row>
    <row r="11" spans="2:16" x14ac:dyDescent="0.25">
      <c r="B11" s="174">
        <v>2009</v>
      </c>
      <c r="C11" s="182">
        <v>1.67</v>
      </c>
      <c r="D11" s="182">
        <v>1.59</v>
      </c>
      <c r="E11" s="182">
        <v>1.69</v>
      </c>
      <c r="F11" s="182">
        <v>1.5</v>
      </c>
      <c r="G11" s="182">
        <v>1.59</v>
      </c>
      <c r="H11" s="182">
        <v>1.74</v>
      </c>
      <c r="I11" s="182">
        <v>1.56</v>
      </c>
    </row>
    <row r="12" spans="2:16" x14ac:dyDescent="0.25">
      <c r="B12" s="614">
        <v>2010</v>
      </c>
      <c r="C12" s="182">
        <v>1.63</v>
      </c>
      <c r="D12" s="182">
        <v>1.58</v>
      </c>
      <c r="E12" s="182">
        <v>1.62</v>
      </c>
      <c r="F12" s="182">
        <v>1.47</v>
      </c>
      <c r="G12" s="182">
        <v>1.58</v>
      </c>
      <c r="H12" s="182">
        <v>1.71</v>
      </c>
      <c r="I12" s="182">
        <v>1.53</v>
      </c>
    </row>
    <row r="13" spans="2:16" x14ac:dyDescent="0.25">
      <c r="B13" s="631">
        <v>2011</v>
      </c>
      <c r="C13" s="182">
        <v>1.61</v>
      </c>
      <c r="D13" s="182">
        <v>1.45</v>
      </c>
      <c r="E13" s="182">
        <v>1.62</v>
      </c>
      <c r="F13" s="182">
        <v>1.47</v>
      </c>
      <c r="G13" s="182">
        <v>1.54</v>
      </c>
      <c r="H13" s="182">
        <v>1.69</v>
      </c>
      <c r="I13" s="182">
        <v>1.52</v>
      </c>
    </row>
    <row r="14" spans="2:16" x14ac:dyDescent="0.25">
      <c r="B14" s="692">
        <v>2012</v>
      </c>
      <c r="C14" s="182">
        <v>1.61</v>
      </c>
      <c r="D14" s="182">
        <v>1.37</v>
      </c>
      <c r="E14" s="182">
        <v>1.51</v>
      </c>
      <c r="F14" s="182">
        <v>1.5</v>
      </c>
      <c r="G14" s="182">
        <v>1.57</v>
      </c>
      <c r="H14" s="182">
        <v>1.67</v>
      </c>
      <c r="I14" s="182">
        <v>1.55</v>
      </c>
    </row>
    <row r="15" spans="2:16" x14ac:dyDescent="0.25">
      <c r="B15" s="692">
        <v>2013</v>
      </c>
      <c r="C15" s="182">
        <v>1.59</v>
      </c>
      <c r="D15" s="182">
        <v>1.43</v>
      </c>
      <c r="E15" s="182">
        <v>1.63</v>
      </c>
      <c r="F15" s="182">
        <v>1.46</v>
      </c>
      <c r="G15" s="182">
        <v>1.57</v>
      </c>
      <c r="H15" s="182">
        <v>1.65</v>
      </c>
      <c r="I15" s="182">
        <v>1.51</v>
      </c>
    </row>
    <row r="16" spans="2:16" x14ac:dyDescent="0.25">
      <c r="B16" s="958">
        <v>2014</v>
      </c>
      <c r="C16" s="182">
        <v>1.58</v>
      </c>
      <c r="D16" s="182">
        <v>1.45</v>
      </c>
      <c r="E16" s="182">
        <v>1.65</v>
      </c>
      <c r="F16" s="182">
        <v>1.49</v>
      </c>
      <c r="G16" s="182">
        <v>1.6</v>
      </c>
      <c r="H16" s="182">
        <v>1.63</v>
      </c>
      <c r="I16" s="182">
        <v>1.5</v>
      </c>
    </row>
    <row r="17" spans="2:9" x14ac:dyDescent="0.25">
      <c r="B17" s="1001">
        <v>2015</v>
      </c>
      <c r="C17" s="182">
        <v>1.56</v>
      </c>
      <c r="D17" s="182">
        <v>1.43</v>
      </c>
      <c r="E17" s="182">
        <v>1.56</v>
      </c>
      <c r="F17" s="182">
        <v>1.43</v>
      </c>
      <c r="G17" s="182">
        <v>1.54</v>
      </c>
      <c r="H17" s="182">
        <v>1.61</v>
      </c>
      <c r="I17" s="182">
        <v>1.48</v>
      </c>
    </row>
    <row r="18" spans="2:9" x14ac:dyDescent="0.25">
      <c r="B18" s="1111">
        <v>2016</v>
      </c>
      <c r="C18" s="182">
        <v>1.54</v>
      </c>
      <c r="D18" s="182">
        <v>1.42</v>
      </c>
      <c r="E18" s="182">
        <v>1.58</v>
      </c>
      <c r="F18" s="182">
        <v>1.42</v>
      </c>
      <c r="G18" s="182">
        <v>1.55</v>
      </c>
      <c r="H18" s="182">
        <v>1.59</v>
      </c>
      <c r="I18" s="182">
        <v>1.46</v>
      </c>
    </row>
    <row r="19" spans="2:9" x14ac:dyDescent="0.25">
      <c r="B19" s="1227">
        <v>2017</v>
      </c>
      <c r="C19" s="182">
        <v>1.5</v>
      </c>
      <c r="D19" s="182">
        <v>1.33</v>
      </c>
      <c r="E19" s="182">
        <v>1.48</v>
      </c>
      <c r="F19" s="182">
        <v>1.39</v>
      </c>
      <c r="G19" s="182">
        <v>1.54</v>
      </c>
      <c r="H19" s="182">
        <v>1.53</v>
      </c>
      <c r="I19" s="182">
        <v>1.43</v>
      </c>
    </row>
    <row r="20" spans="2:9" x14ac:dyDescent="0.25">
      <c r="B20" s="1227">
        <v>2018</v>
      </c>
      <c r="C20" s="182">
        <v>1.5</v>
      </c>
      <c r="D20" s="182">
        <v>1.35</v>
      </c>
      <c r="E20" s="182">
        <v>1.46</v>
      </c>
      <c r="F20" s="182">
        <v>1.35</v>
      </c>
      <c r="G20" s="182">
        <v>1.49</v>
      </c>
      <c r="H20" s="182">
        <v>1.58</v>
      </c>
      <c r="I20" s="182">
        <v>1.44</v>
      </c>
    </row>
    <row r="21" spans="2:9" x14ac:dyDescent="0.25">
      <c r="B21" s="1286">
        <v>2019</v>
      </c>
      <c r="C21" s="182">
        <v>1.47</v>
      </c>
      <c r="D21" s="182">
        <v>1.3</v>
      </c>
      <c r="E21" s="182">
        <v>1.41</v>
      </c>
      <c r="F21" s="182">
        <v>1.35</v>
      </c>
      <c r="G21" s="182">
        <v>1.45</v>
      </c>
      <c r="H21" s="182">
        <v>1.57</v>
      </c>
      <c r="I21" s="182">
        <v>1.41</v>
      </c>
    </row>
    <row r="22" spans="2:9" ht="12.75" customHeight="1" thickBot="1" x14ac:dyDescent="0.3">
      <c r="B22" s="186"/>
      <c r="C22" s="186"/>
      <c r="D22" s="186"/>
      <c r="E22" s="186"/>
      <c r="F22" s="186"/>
      <c r="G22" s="186"/>
      <c r="H22" s="186"/>
      <c r="I22" s="186"/>
    </row>
    <row r="23" spans="2:9" ht="14.4" thickBot="1" x14ac:dyDescent="0.3">
      <c r="B23" s="193" t="s">
        <v>614</v>
      </c>
      <c r="C23" s="193" t="s">
        <v>1229</v>
      </c>
      <c r="D23" s="170" t="s">
        <v>1230</v>
      </c>
      <c r="E23" s="193" t="s">
        <v>1231</v>
      </c>
      <c r="F23" s="170" t="s">
        <v>1232</v>
      </c>
      <c r="G23" s="193" t="s">
        <v>1048</v>
      </c>
      <c r="H23" s="193" t="s">
        <v>1233</v>
      </c>
      <c r="I23" s="193" t="s">
        <v>1234</v>
      </c>
    </row>
    <row r="24" spans="2:9" ht="4.5" customHeight="1" x14ac:dyDescent="0.25">
      <c r="B24" s="168"/>
      <c r="C24" s="168"/>
      <c r="D24" s="168"/>
      <c r="E24" s="168"/>
      <c r="F24" s="168"/>
    </row>
    <row r="25" spans="2:9" x14ac:dyDescent="0.25">
      <c r="B25" s="174">
        <v>2007</v>
      </c>
      <c r="C25" s="182">
        <v>1.96</v>
      </c>
      <c r="D25" s="182">
        <v>2.0299999999999998</v>
      </c>
      <c r="E25" s="182">
        <v>1.9</v>
      </c>
      <c r="F25" s="182">
        <v>1.52</v>
      </c>
      <c r="G25" s="182">
        <v>1.58</v>
      </c>
      <c r="H25" s="182">
        <v>2.11</v>
      </c>
      <c r="I25" s="182">
        <v>2.97</v>
      </c>
    </row>
    <row r="26" spans="2:9" x14ac:dyDescent="0.25">
      <c r="B26" s="174">
        <v>2008</v>
      </c>
      <c r="C26" s="182">
        <v>1.96</v>
      </c>
      <c r="D26" s="182">
        <v>2.0499999999999998</v>
      </c>
      <c r="E26" s="182">
        <v>1.92</v>
      </c>
      <c r="F26" s="182">
        <v>1.51</v>
      </c>
      <c r="G26" s="182">
        <v>1.64</v>
      </c>
      <c r="H26" s="182">
        <v>2.08</v>
      </c>
      <c r="I26" s="182">
        <v>2.98</v>
      </c>
    </row>
    <row r="27" spans="2:9" x14ac:dyDescent="0.25">
      <c r="B27" s="174">
        <v>2009</v>
      </c>
      <c r="C27" s="182">
        <v>1.98</v>
      </c>
      <c r="D27" s="182">
        <v>2.06</v>
      </c>
      <c r="E27" s="182">
        <v>1.89</v>
      </c>
      <c r="F27" s="182">
        <v>1.5</v>
      </c>
      <c r="G27" s="182">
        <v>1.66</v>
      </c>
      <c r="H27" s="182">
        <v>2.06</v>
      </c>
      <c r="I27" s="182">
        <v>3.24</v>
      </c>
    </row>
    <row r="28" spans="2:9" x14ac:dyDescent="0.25">
      <c r="B28" s="614">
        <v>2010</v>
      </c>
      <c r="C28" s="182">
        <v>1.92</v>
      </c>
      <c r="D28" s="182">
        <v>2.0299999999999998</v>
      </c>
      <c r="E28" s="182">
        <v>1.83</v>
      </c>
      <c r="F28" s="182">
        <v>1.43</v>
      </c>
      <c r="G28" s="182">
        <v>1.6</v>
      </c>
      <c r="H28" s="182">
        <v>1.98</v>
      </c>
      <c r="I28" s="182">
        <v>3</v>
      </c>
    </row>
    <row r="29" spans="2:9" x14ac:dyDescent="0.25">
      <c r="B29" s="631">
        <v>2011</v>
      </c>
      <c r="C29" s="182">
        <v>1.86</v>
      </c>
      <c r="D29" s="182">
        <v>1.99</v>
      </c>
      <c r="E29" s="182">
        <v>1.81</v>
      </c>
      <c r="F29" s="182">
        <v>1.42</v>
      </c>
      <c r="G29" s="182">
        <v>1.73</v>
      </c>
      <c r="H29" s="182">
        <v>1.97</v>
      </c>
      <c r="I29" s="182">
        <v>2.97</v>
      </c>
    </row>
    <row r="30" spans="2:9" x14ac:dyDescent="0.25">
      <c r="B30" s="692">
        <v>2012</v>
      </c>
      <c r="C30" s="182">
        <v>1.93</v>
      </c>
      <c r="D30" s="182">
        <v>2</v>
      </c>
      <c r="E30" s="182">
        <v>1.76</v>
      </c>
      <c r="F30" s="182">
        <v>1.43</v>
      </c>
      <c r="G30" s="182">
        <v>1.68</v>
      </c>
      <c r="H30" s="182">
        <v>1.93</v>
      </c>
      <c r="I30" s="182">
        <v>2.85</v>
      </c>
    </row>
    <row r="31" spans="2:9" x14ac:dyDescent="0.25">
      <c r="B31" s="692">
        <v>2013</v>
      </c>
      <c r="C31" s="182">
        <v>1.91</v>
      </c>
      <c r="D31" s="182">
        <v>1.94</v>
      </c>
      <c r="E31" s="182">
        <v>1.73</v>
      </c>
      <c r="F31" s="182">
        <v>1.41</v>
      </c>
      <c r="G31" s="182">
        <v>1.54</v>
      </c>
      <c r="H31" s="182">
        <v>1.88</v>
      </c>
      <c r="I31" s="182">
        <v>3.04</v>
      </c>
    </row>
    <row r="32" spans="2:9" x14ac:dyDescent="0.25">
      <c r="B32" s="958">
        <v>2014</v>
      </c>
      <c r="C32" s="182">
        <v>1.89</v>
      </c>
      <c r="D32" s="182">
        <v>2</v>
      </c>
      <c r="E32" s="182">
        <v>1.74</v>
      </c>
      <c r="F32" s="182">
        <v>1.41</v>
      </c>
      <c r="G32" s="182">
        <v>1.55</v>
      </c>
      <c r="H32" s="182">
        <v>1.87</v>
      </c>
      <c r="I32" s="182">
        <v>2.97</v>
      </c>
    </row>
    <row r="33" spans="1:9" x14ac:dyDescent="0.25">
      <c r="B33" s="1001">
        <v>2015</v>
      </c>
      <c r="C33" s="182">
        <v>1.88</v>
      </c>
      <c r="D33" s="182">
        <v>1.94</v>
      </c>
      <c r="E33" s="182">
        <v>1.75</v>
      </c>
      <c r="F33" s="182">
        <v>1.39</v>
      </c>
      <c r="G33" s="182">
        <v>1.67</v>
      </c>
      <c r="H33" s="182">
        <v>1.9</v>
      </c>
      <c r="I33" s="182">
        <v>2.81</v>
      </c>
    </row>
    <row r="34" spans="1:9" x14ac:dyDescent="0.25">
      <c r="B34" s="1111">
        <v>2016</v>
      </c>
      <c r="C34" s="182">
        <v>1.85</v>
      </c>
      <c r="D34" s="182">
        <v>1.93</v>
      </c>
      <c r="E34" s="182">
        <v>1.69</v>
      </c>
      <c r="F34" s="182">
        <v>1.4</v>
      </c>
      <c r="G34" s="182">
        <v>1.62</v>
      </c>
      <c r="H34" s="182">
        <v>1.79</v>
      </c>
      <c r="I34" s="182">
        <v>2.99</v>
      </c>
    </row>
    <row r="35" spans="1:9" x14ac:dyDescent="0.25">
      <c r="B35" s="1227">
        <v>2017</v>
      </c>
      <c r="C35" s="182">
        <v>1.83</v>
      </c>
      <c r="D35" s="182">
        <v>1.89</v>
      </c>
      <c r="E35" s="182">
        <v>1.62</v>
      </c>
      <c r="F35" s="182">
        <v>1.36</v>
      </c>
      <c r="G35" s="1288" t="s">
        <v>1261</v>
      </c>
      <c r="H35" s="182">
        <v>1.75</v>
      </c>
      <c r="I35" s="182">
        <v>2.91</v>
      </c>
    </row>
    <row r="36" spans="1:9" x14ac:dyDescent="0.25">
      <c r="B36" s="1227">
        <v>2018</v>
      </c>
      <c r="C36" s="182">
        <v>1.81</v>
      </c>
      <c r="D36" s="182">
        <v>1.92</v>
      </c>
      <c r="E36" s="182">
        <v>1.62</v>
      </c>
      <c r="F36" s="182">
        <v>1.28</v>
      </c>
      <c r="G36" s="1288" t="s">
        <v>1261</v>
      </c>
      <c r="H36" s="182">
        <v>1.86</v>
      </c>
      <c r="I36" s="182">
        <v>2.84</v>
      </c>
    </row>
    <row r="37" spans="1:9" x14ac:dyDescent="0.25">
      <c r="B37" s="1286">
        <v>2019</v>
      </c>
      <c r="C37" s="182">
        <v>1.78</v>
      </c>
      <c r="D37" s="182">
        <v>1.83</v>
      </c>
      <c r="E37" s="182">
        <v>1.59</v>
      </c>
      <c r="F37" s="182">
        <v>1.23</v>
      </c>
      <c r="G37" s="1288" t="s">
        <v>1261</v>
      </c>
      <c r="H37" s="182">
        <v>1.73</v>
      </c>
      <c r="I37" s="182">
        <v>2.75</v>
      </c>
    </row>
    <row r="38" spans="1:9" ht="12.75" customHeight="1" x14ac:dyDescent="0.25">
      <c r="B38" s="174"/>
      <c r="C38" s="182"/>
      <c r="D38" s="182"/>
      <c r="E38" s="182"/>
      <c r="F38" s="174"/>
      <c r="G38" s="182"/>
      <c r="H38" s="182"/>
      <c r="I38" s="182"/>
    </row>
    <row r="39" spans="1:9" ht="45.75" customHeight="1" x14ac:dyDescent="0.25">
      <c r="A39" s="1463" t="s">
        <v>2257</v>
      </c>
      <c r="B39" s="1463"/>
      <c r="C39" s="1463"/>
      <c r="D39" s="1463"/>
      <c r="E39" s="1463"/>
      <c r="F39" s="1463"/>
      <c r="G39" s="1463"/>
      <c r="H39" s="1463"/>
      <c r="I39" s="1463"/>
    </row>
    <row r="40" spans="1:9" ht="12.75" customHeight="1" x14ac:dyDescent="0.25"/>
    <row r="41" spans="1:9" ht="29.25" customHeight="1" x14ac:dyDescent="0.25">
      <c r="A41" s="1473" t="s">
        <v>2258</v>
      </c>
      <c r="B41" s="1473"/>
      <c r="C41" s="1473"/>
      <c r="D41" s="1473"/>
      <c r="E41" s="1473"/>
      <c r="F41" s="1473"/>
      <c r="G41" s="1473"/>
      <c r="H41" s="1473"/>
      <c r="I41" s="1473"/>
    </row>
    <row r="42" spans="1:9" x14ac:dyDescent="0.25">
      <c r="A42" s="697"/>
      <c r="B42" s="548"/>
      <c r="C42" s="548"/>
      <c r="D42" s="548"/>
      <c r="E42" s="548"/>
      <c r="F42" s="548"/>
      <c r="G42" s="548"/>
      <c r="H42" s="548"/>
      <c r="I42" s="548"/>
    </row>
    <row r="44" spans="1:9" ht="17.399999999999999" x14ac:dyDescent="0.3">
      <c r="A44" s="163"/>
      <c r="B44" s="1451" t="s">
        <v>1581</v>
      </c>
      <c r="C44" s="1451"/>
      <c r="D44" s="1451"/>
      <c r="E44" s="1451"/>
      <c r="F44" s="1451"/>
      <c r="G44" s="1451"/>
      <c r="H44" s="1451"/>
      <c r="I44" s="1451"/>
    </row>
    <row r="45" spans="1:9" ht="12.75" customHeight="1" x14ac:dyDescent="0.25"/>
    <row r="46" spans="1:9" ht="17.399999999999999" x14ac:dyDescent="0.3">
      <c r="B46" s="1452" t="s">
        <v>2581</v>
      </c>
      <c r="C46" s="1452"/>
      <c r="D46" s="1452"/>
      <c r="E46" s="1452"/>
      <c r="F46" s="1452"/>
      <c r="G46" s="1452"/>
      <c r="H46" s="1452"/>
      <c r="I46" s="1452"/>
    </row>
    <row r="47" spans="1:9" ht="12.75" customHeight="1" x14ac:dyDescent="0.25"/>
    <row r="48" spans="1:9" ht="12" customHeight="1" x14ac:dyDescent="0.25"/>
    <row r="49" spans="2:9" ht="15.6" x14ac:dyDescent="0.3">
      <c r="C49" s="1459" t="s">
        <v>318</v>
      </c>
      <c r="D49" s="1459"/>
      <c r="E49" s="1459"/>
      <c r="G49" s="1459" t="s">
        <v>440</v>
      </c>
      <c r="H49" s="1459"/>
      <c r="I49" s="1459"/>
    </row>
    <row r="50" spans="2:9" ht="15.6" x14ac:dyDescent="0.3">
      <c r="B50" s="16" t="s">
        <v>614</v>
      </c>
      <c r="C50" s="16" t="s">
        <v>1407</v>
      </c>
      <c r="D50" s="16" t="s">
        <v>1073</v>
      </c>
      <c r="E50" s="16" t="s">
        <v>553</v>
      </c>
      <c r="G50" s="16" t="s">
        <v>1407</v>
      </c>
      <c r="H50" s="16" t="s">
        <v>1073</v>
      </c>
      <c r="I50" s="16" t="s">
        <v>553</v>
      </c>
    </row>
    <row r="51" spans="2:9" ht="4.5" customHeight="1" thickBot="1" x14ac:dyDescent="0.3">
      <c r="B51" s="183"/>
      <c r="C51" s="186"/>
      <c r="D51" s="186"/>
      <c r="E51" s="186"/>
      <c r="F51" s="186"/>
      <c r="G51" s="186"/>
      <c r="H51" s="186"/>
      <c r="I51" s="186"/>
    </row>
    <row r="52" spans="2:9" ht="4.5" customHeight="1" x14ac:dyDescent="0.25">
      <c r="B52" s="212"/>
      <c r="C52" s="168"/>
      <c r="D52" s="168"/>
      <c r="E52" s="168"/>
      <c r="G52" s="168"/>
      <c r="H52" s="168"/>
      <c r="I52" s="168"/>
    </row>
    <row r="53" spans="2:9" x14ac:dyDescent="0.25">
      <c r="B53" s="188" t="s">
        <v>88</v>
      </c>
      <c r="C53" s="181">
        <v>80.3</v>
      </c>
      <c r="D53" s="181">
        <v>77.900000000000006</v>
      </c>
      <c r="E53" s="181">
        <v>82.6</v>
      </c>
      <c r="G53" s="367">
        <v>79.7</v>
      </c>
      <c r="H53" s="367">
        <v>77.3</v>
      </c>
      <c r="I53" s="367">
        <v>81.900000000000006</v>
      </c>
    </row>
    <row r="54" spans="2:9" x14ac:dyDescent="0.25">
      <c r="B54" s="188" t="s">
        <v>89</v>
      </c>
      <c r="C54" s="181">
        <v>80.5</v>
      </c>
      <c r="D54" s="181">
        <v>78.099999999999994</v>
      </c>
      <c r="E54" s="181">
        <v>82.7</v>
      </c>
      <c r="G54" s="367">
        <v>80.099999999999994</v>
      </c>
      <c r="H54" s="367">
        <v>77.599999999999994</v>
      </c>
      <c r="I54" s="367">
        <v>82.5</v>
      </c>
    </row>
    <row r="55" spans="2:9" x14ac:dyDescent="0.25">
      <c r="B55" s="188" t="s">
        <v>1471</v>
      </c>
      <c r="C55" s="181">
        <v>80.7</v>
      </c>
      <c r="D55" s="181">
        <v>78.3</v>
      </c>
      <c r="E55" s="181">
        <v>82.9</v>
      </c>
      <c r="G55" s="367">
        <v>80.2</v>
      </c>
      <c r="H55" s="367">
        <v>77.5</v>
      </c>
      <c r="I55" s="367">
        <v>82.8</v>
      </c>
    </row>
    <row r="56" spans="2:9" x14ac:dyDescent="0.25">
      <c r="B56" s="188" t="s">
        <v>1577</v>
      </c>
      <c r="C56" s="181">
        <v>80.8</v>
      </c>
      <c r="D56" s="181">
        <v>78.5</v>
      </c>
      <c r="E56" s="181">
        <v>83</v>
      </c>
      <c r="G56" s="367">
        <v>80.099999999999994</v>
      </c>
      <c r="H56" s="367">
        <v>77.400000000000006</v>
      </c>
      <c r="I56" s="367">
        <v>82.7</v>
      </c>
    </row>
    <row r="57" spans="2:9" x14ac:dyDescent="0.25">
      <c r="B57" s="635" t="s">
        <v>1895</v>
      </c>
      <c r="C57" s="181">
        <v>81.099999999999994</v>
      </c>
      <c r="D57" s="181">
        <v>78.8</v>
      </c>
      <c r="E57" s="181">
        <v>83.3</v>
      </c>
      <c r="G57" s="367">
        <v>80.5</v>
      </c>
      <c r="H57" s="367">
        <v>77.7</v>
      </c>
      <c r="I57" s="367">
        <v>83.1</v>
      </c>
    </row>
    <row r="58" spans="2:9" x14ac:dyDescent="0.25">
      <c r="B58" s="635" t="s">
        <v>1896</v>
      </c>
      <c r="C58" s="181">
        <v>81.400000000000006</v>
      </c>
      <c r="D58" s="181">
        <v>79.099999999999994</v>
      </c>
      <c r="E58" s="181">
        <v>83.5</v>
      </c>
      <c r="G58" s="367">
        <v>80.599999999999994</v>
      </c>
      <c r="H58" s="367">
        <v>78</v>
      </c>
      <c r="I58" s="367">
        <v>83</v>
      </c>
    </row>
    <row r="59" spans="2:9" x14ac:dyDescent="0.25">
      <c r="B59" s="635" t="s">
        <v>1897</v>
      </c>
      <c r="C59" s="181">
        <v>81.599999999999994</v>
      </c>
      <c r="D59" s="181">
        <v>79.400000000000006</v>
      </c>
      <c r="E59" s="181">
        <v>83.7</v>
      </c>
      <c r="G59" s="367">
        <v>80.900000000000006</v>
      </c>
      <c r="H59" s="367">
        <v>78.5</v>
      </c>
      <c r="I59" s="367">
        <v>83.2</v>
      </c>
    </row>
    <row r="60" spans="2:9" x14ac:dyDescent="0.25">
      <c r="B60" s="635" t="s">
        <v>2119</v>
      </c>
      <c r="C60" s="181">
        <v>81.7</v>
      </c>
      <c r="D60" s="181">
        <v>79.599999999999994</v>
      </c>
      <c r="E60" s="181">
        <v>83.8</v>
      </c>
      <c r="G60" s="367">
        <v>80.8</v>
      </c>
      <c r="H60" s="367">
        <v>78.3</v>
      </c>
      <c r="I60" s="367">
        <v>83</v>
      </c>
    </row>
    <row r="61" spans="2:9" x14ac:dyDescent="0.25">
      <c r="B61" s="635" t="s">
        <v>2120</v>
      </c>
      <c r="C61" s="181">
        <v>81.8</v>
      </c>
      <c r="D61" s="181">
        <v>79.7</v>
      </c>
      <c r="E61" s="181">
        <v>83.9</v>
      </c>
      <c r="G61" s="367">
        <v>81</v>
      </c>
      <c r="H61" s="367">
        <v>78.599999999999994</v>
      </c>
      <c r="I61" s="367">
        <v>83.2</v>
      </c>
    </row>
    <row r="62" spans="2:9" x14ac:dyDescent="0.25">
      <c r="B62" s="635" t="s">
        <v>2121</v>
      </c>
      <c r="C62" s="181">
        <v>81.900000000000006</v>
      </c>
      <c r="D62" s="181">
        <v>79.8</v>
      </c>
      <c r="E62" s="181">
        <v>83.9</v>
      </c>
      <c r="G62" s="367">
        <v>81.400000000000006</v>
      </c>
      <c r="H62" s="367">
        <v>79</v>
      </c>
      <c r="I62" s="367">
        <v>83.5</v>
      </c>
    </row>
    <row r="63" spans="2:9" x14ac:dyDescent="0.25">
      <c r="B63" s="635" t="s">
        <v>2259</v>
      </c>
      <c r="C63" s="181">
        <v>81.900000000000006</v>
      </c>
      <c r="D63" s="181">
        <v>79.900000000000006</v>
      </c>
      <c r="E63" s="181">
        <v>84</v>
      </c>
      <c r="G63" s="367">
        <v>81.8</v>
      </c>
      <c r="H63" s="367">
        <v>79.8</v>
      </c>
      <c r="I63" s="367">
        <v>83.7</v>
      </c>
    </row>
    <row r="64" spans="2:9" x14ac:dyDescent="0.25">
      <c r="B64" s="635" t="s">
        <v>2282</v>
      </c>
      <c r="C64" s="181">
        <v>81.900000000000006</v>
      </c>
      <c r="D64" s="181">
        <v>79.900000000000006</v>
      </c>
      <c r="E64" s="181">
        <v>84</v>
      </c>
      <c r="G64" s="367">
        <v>81.900000000000006</v>
      </c>
      <c r="H64" s="367">
        <v>79.8</v>
      </c>
      <c r="I64" s="367">
        <v>83.7</v>
      </c>
    </row>
    <row r="65" spans="1:9" x14ac:dyDescent="0.25">
      <c r="B65" s="635" t="s">
        <v>2353</v>
      </c>
      <c r="C65" s="181">
        <v>82</v>
      </c>
      <c r="D65" s="181">
        <v>79.900000000000006</v>
      </c>
      <c r="E65" s="181">
        <v>84</v>
      </c>
      <c r="G65" s="367">
        <v>81.8</v>
      </c>
      <c r="H65" s="367">
        <v>79.8</v>
      </c>
      <c r="I65" s="367">
        <v>83.7</v>
      </c>
    </row>
    <row r="66" spans="1:9" ht="14.25" customHeight="1" x14ac:dyDescent="0.25">
      <c r="B66" s="635" t="s">
        <v>2582</v>
      </c>
      <c r="C66" s="181">
        <v>82.1</v>
      </c>
      <c r="D66" s="181">
        <v>80</v>
      </c>
      <c r="E66" s="181">
        <v>84.2</v>
      </c>
      <c r="G66" s="367">
        <v>81.599999999999994</v>
      </c>
      <c r="H66" s="367">
        <v>79.599999999999994</v>
      </c>
      <c r="I66" s="367">
        <v>83.6</v>
      </c>
    </row>
    <row r="67" spans="1:9" ht="14.25" customHeight="1" x14ac:dyDescent="0.25">
      <c r="B67" s="188"/>
      <c r="C67" s="367"/>
      <c r="D67" s="367"/>
      <c r="E67" s="367"/>
      <c r="G67" s="367"/>
      <c r="H67" s="367"/>
      <c r="I67" s="367"/>
    </row>
    <row r="68" spans="1:9" ht="12.75" customHeight="1" x14ac:dyDescent="0.25">
      <c r="A68" s="159" t="s">
        <v>90</v>
      </c>
      <c r="C68" s="174"/>
      <c r="D68" s="174"/>
      <c r="E68" s="174"/>
    </row>
    <row r="69" spans="1:9" ht="5.25" customHeight="1" x14ac:dyDescent="0.25">
      <c r="C69" s="1227"/>
      <c r="D69" s="1227"/>
      <c r="E69" s="1227"/>
    </row>
    <row r="70" spans="1:9" ht="14.25" customHeight="1" x14ac:dyDescent="0.25">
      <c r="A70" s="1537" t="s">
        <v>1665</v>
      </c>
      <c r="B70" s="1537"/>
      <c r="C70" s="1537"/>
      <c r="D70" s="1537"/>
      <c r="E70" s="1537"/>
      <c r="F70" s="1537"/>
      <c r="G70" s="1537"/>
      <c r="H70" s="1537"/>
      <c r="I70" s="1537"/>
    </row>
    <row r="71" spans="1:9" ht="28.5" customHeight="1" x14ac:dyDescent="0.25">
      <c r="A71" s="1473" t="s">
        <v>2260</v>
      </c>
      <c r="B71" s="1473"/>
      <c r="C71" s="1473"/>
      <c r="D71" s="1473"/>
      <c r="E71" s="1473"/>
      <c r="F71" s="1473"/>
      <c r="G71" s="1473"/>
      <c r="H71" s="1473"/>
      <c r="I71" s="1473"/>
    </row>
    <row r="72" spans="1:9" ht="27.75" customHeight="1" x14ac:dyDescent="0.25">
      <c r="A72" s="1473" t="s">
        <v>2261</v>
      </c>
      <c r="B72" s="1473"/>
      <c r="C72" s="1473"/>
      <c r="D72" s="1473"/>
      <c r="E72" s="1473"/>
      <c r="F72" s="1473"/>
      <c r="G72" s="1473"/>
      <c r="H72" s="1473"/>
      <c r="I72" s="1473"/>
    </row>
  </sheetData>
  <customSheetViews>
    <customSheetView guid="{9014CDA8-C3FC-41E6-A045-DAEFC55B82B1}" showPageBreaks="1" fitToPage="1" printArea="1" topLeftCell="A4">
      <selection activeCell="B1" sqref="B1:I1"/>
      <pageMargins left="0.75" right="0.75" top="1" bottom="1" header="0.5" footer="0.5"/>
      <printOptions horizontalCentered="1"/>
      <pageSetup scale="67" firstPageNumber="33" orientation="portrait" r:id="rId1"/>
      <headerFooter alignWithMargins="0">
        <oddFooter>&amp;C&amp;P</oddFooter>
      </headerFooter>
    </customSheetView>
    <customSheetView guid="{F67F5823-51D5-4D47-B100-5B47C1E6BCB9}" showPageBreaks="1" fitToPage="1" printArea="1" topLeftCell="A4">
      <selection activeCell="B1" sqref="B1:I1"/>
      <pageMargins left="0.75" right="0.75" top="1" bottom="1" header="0.5" footer="0.5"/>
      <printOptions horizontalCentered="1"/>
      <pageSetup scale="65" firstPageNumber="33" orientation="portrait" r:id="rId2"/>
      <headerFooter alignWithMargins="0">
        <oddFooter>&amp;C&amp;P</oddFooter>
      </headerFooter>
    </customSheetView>
  </customSheetViews>
  <mergeCells count="13">
    <mergeCell ref="A71:I71"/>
    <mergeCell ref="A72:I72"/>
    <mergeCell ref="A70:I70"/>
    <mergeCell ref="B5:I5"/>
    <mergeCell ref="B1:I1"/>
    <mergeCell ref="B3:I3"/>
    <mergeCell ref="B4:I4"/>
    <mergeCell ref="C49:E49"/>
    <mergeCell ref="G49:I49"/>
    <mergeCell ref="B44:I44"/>
    <mergeCell ref="B46:I46"/>
    <mergeCell ref="A41:I41"/>
    <mergeCell ref="A39:I39"/>
  </mergeCells>
  <phoneticPr fontId="33" type="noConversion"/>
  <hyperlinks>
    <hyperlink ref="A41:I41" r:id="rId3" display="Source: Statistics Canada. Table 13-10-0418-01 Crude birth rate, age-specific fertility rates and total fertility rate (live births)" xr:uid="{00000000-0004-0000-5000-000000000000}"/>
    <hyperlink ref="A71:I71" r:id="rId4" display="Table 13-10-0140-01 Life expectancy and other elements of the life table, Prince Edward Island and the territories" xr:uid="{00000000-0004-0000-5000-000001000000}"/>
    <hyperlink ref="A72:I72" r:id="rId5" display="Statistics Canada. Table 13-10-0114-01 Life expectancy and other elements of the life table, Canada, all provinces except Prince Edward Island" xr:uid="{00000000-0004-0000-5000-000002000000}"/>
  </hyperlinks>
  <printOptions horizontalCentered="1"/>
  <pageMargins left="0.74803149606299202" right="0.74803149606299202" top="0.98425196850393704" bottom="0.98425196850393704" header="0.511811023622047" footer="0.511811023622047"/>
  <pageSetup scale="66" firstPageNumber="27" orientation="portrait" useFirstPageNumber="1" r:id="rId6"/>
  <headerFooter alignWithMargins="0"/>
  <legacyDrawingHF r:id="rId7"/>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codeName="Sheet39">
    <tabColor indexed="15"/>
    <pageSetUpPr fitToPage="1"/>
  </sheetPr>
  <dimension ref="A1:M69"/>
  <sheetViews>
    <sheetView zoomScaleNormal="100" workbookViewId="0">
      <selection sqref="A1:M1"/>
    </sheetView>
  </sheetViews>
  <sheetFormatPr defaultColWidth="9.109375" defaultRowHeight="13.8" x14ac:dyDescent="0.25"/>
  <cols>
    <col min="1" max="1" width="9.109375" style="159"/>
    <col min="2" max="3" width="10.44140625" style="159" customWidth="1"/>
    <col min="4" max="4" width="10.44140625" style="159" bestFit="1" customWidth="1"/>
    <col min="5" max="5" width="0.88671875" style="159" customWidth="1"/>
    <col min="6" max="8" width="10.44140625" style="159" customWidth="1"/>
    <col min="9" max="9" width="0.88671875" style="159" customWidth="1"/>
    <col min="10" max="10" width="16.6640625" style="159" customWidth="1"/>
    <col min="11" max="11" width="0.88671875" style="159" customWidth="1"/>
    <col min="12" max="12" width="15.44140625" style="159" customWidth="1"/>
    <col min="13" max="13" width="10.44140625" style="159" customWidth="1"/>
    <col min="14" max="16384" width="9.109375" style="159"/>
  </cols>
  <sheetData>
    <row r="1" spans="1:13" ht="17.399999999999999" x14ac:dyDescent="0.3">
      <c r="A1" s="1451" t="s">
        <v>1985</v>
      </c>
      <c r="B1" s="1451"/>
      <c r="C1" s="1451"/>
      <c r="D1" s="1451"/>
      <c r="E1" s="1451"/>
      <c r="F1" s="1451"/>
      <c r="G1" s="1451"/>
      <c r="H1" s="1451"/>
      <c r="I1" s="1451"/>
      <c r="J1" s="1451"/>
      <c r="K1" s="1451"/>
      <c r="L1" s="1451"/>
      <c r="M1" s="1451"/>
    </row>
    <row r="2" spans="1:13" ht="18" customHeight="1" x14ac:dyDescent="0.25"/>
    <row r="3" spans="1:13" s="27" customFormat="1" ht="17.399999999999999" x14ac:dyDescent="0.3">
      <c r="A3" s="1452" t="s">
        <v>2583</v>
      </c>
      <c r="B3" s="1452"/>
      <c r="C3" s="1452"/>
      <c r="D3" s="1452"/>
      <c r="E3" s="1452"/>
      <c r="F3" s="1452"/>
      <c r="G3" s="1452"/>
      <c r="H3" s="1452"/>
      <c r="I3" s="1452"/>
      <c r="J3" s="1452"/>
      <c r="K3" s="1452"/>
      <c r="L3" s="1452"/>
      <c r="M3" s="1452"/>
    </row>
    <row r="4" spans="1:13" s="27" customFormat="1" ht="17.399999999999999" x14ac:dyDescent="0.3">
      <c r="A4" s="1452" t="s">
        <v>1369</v>
      </c>
      <c r="B4" s="1452"/>
      <c r="C4" s="1452"/>
      <c r="D4" s="1452"/>
      <c r="E4" s="1452"/>
      <c r="F4" s="1452"/>
      <c r="G4" s="1452"/>
      <c r="H4" s="1452"/>
      <c r="I4" s="1452"/>
      <c r="J4" s="1452"/>
      <c r="K4" s="1452"/>
      <c r="L4" s="1452"/>
      <c r="M4" s="1452"/>
    </row>
    <row r="5" spans="1:13" s="27" customFormat="1" ht="18" customHeight="1" x14ac:dyDescent="0.3">
      <c r="A5" s="1452" t="s">
        <v>1316</v>
      </c>
      <c r="B5" s="1452"/>
      <c r="C5" s="1452"/>
      <c r="D5" s="1452"/>
      <c r="E5" s="1452"/>
      <c r="F5" s="1452"/>
      <c r="G5" s="1452"/>
      <c r="H5" s="1452"/>
      <c r="I5" s="1452"/>
      <c r="J5" s="1452"/>
      <c r="K5" s="1452"/>
      <c r="L5" s="1452"/>
      <c r="M5" s="1452"/>
    </row>
    <row r="6" spans="1:13" s="27" customFormat="1" ht="12.75" customHeight="1" x14ac:dyDescent="0.3">
      <c r="A6" s="15"/>
      <c r="B6" s="15"/>
      <c r="C6" s="15"/>
      <c r="D6" s="15"/>
      <c r="E6" s="15"/>
      <c r="F6" s="15"/>
      <c r="G6" s="15"/>
      <c r="H6" s="15"/>
      <c r="I6" s="15"/>
      <c r="J6" s="15"/>
      <c r="K6" s="848"/>
      <c r="L6" s="15"/>
      <c r="M6" s="15"/>
    </row>
    <row r="7" spans="1:13" ht="12.75" customHeight="1" x14ac:dyDescent="0.25"/>
    <row r="8" spans="1:13" s="16" customFormat="1" ht="15.6" x14ac:dyDescent="0.3">
      <c r="A8" s="640"/>
      <c r="B8" s="1459" t="s">
        <v>981</v>
      </c>
      <c r="C8" s="1459"/>
      <c r="D8" s="1459"/>
      <c r="E8" s="190"/>
      <c r="F8" s="1459" t="s">
        <v>982</v>
      </c>
      <c r="G8" s="1459"/>
      <c r="H8" s="1459"/>
      <c r="I8" s="190"/>
      <c r="J8" s="1459" t="s">
        <v>1578</v>
      </c>
      <c r="K8" s="1459"/>
      <c r="L8" s="1459"/>
      <c r="M8" s="1459"/>
    </row>
    <row r="9" spans="1:13" s="16" customFormat="1" ht="15.6" x14ac:dyDescent="0.3">
      <c r="A9" s="190" t="s">
        <v>614</v>
      </c>
      <c r="B9" s="640" t="s">
        <v>1407</v>
      </c>
      <c r="C9" s="190" t="s">
        <v>1073</v>
      </c>
      <c r="D9" s="190" t="s">
        <v>553</v>
      </c>
      <c r="E9" s="190"/>
      <c r="F9" s="640" t="s">
        <v>1407</v>
      </c>
      <c r="G9" s="190" t="s">
        <v>1073</v>
      </c>
      <c r="H9" s="190" t="s">
        <v>553</v>
      </c>
      <c r="I9" s="190"/>
      <c r="J9" s="640" t="s">
        <v>1407</v>
      </c>
      <c r="K9" s="849"/>
      <c r="L9" s="190" t="s">
        <v>1073</v>
      </c>
      <c r="M9" s="190" t="s">
        <v>553</v>
      </c>
    </row>
    <row r="10" spans="1:13" s="16" customFormat="1" ht="4.5" customHeight="1" thickBot="1" x14ac:dyDescent="0.35">
      <c r="A10" s="192"/>
      <c r="B10" s="641"/>
      <c r="C10" s="641"/>
      <c r="D10" s="641"/>
      <c r="E10" s="191"/>
      <c r="F10" s="641"/>
      <c r="G10" s="641"/>
      <c r="H10" s="641"/>
      <c r="I10" s="191"/>
      <c r="J10" s="641"/>
      <c r="K10" s="851"/>
      <c r="L10" s="641"/>
      <c r="M10" s="641"/>
    </row>
    <row r="11" spans="1:13" s="16" customFormat="1" ht="4.5" customHeight="1" x14ac:dyDescent="0.3">
      <c r="A11" s="191"/>
      <c r="B11" s="639"/>
      <c r="C11" s="639"/>
      <c r="D11" s="639"/>
      <c r="E11" s="191"/>
      <c r="F11" s="639"/>
      <c r="G11" s="639"/>
      <c r="H11" s="639"/>
      <c r="I11" s="191"/>
      <c r="J11" s="639"/>
      <c r="K11" s="850"/>
      <c r="L11" s="639"/>
      <c r="M11" s="639"/>
    </row>
    <row r="12" spans="1:13" ht="14.25" customHeight="1" x14ac:dyDescent="0.25">
      <c r="A12" s="635">
        <v>2011</v>
      </c>
      <c r="B12" s="133">
        <v>23</v>
      </c>
      <c r="C12" s="133">
        <v>28.3</v>
      </c>
      <c r="D12" s="133">
        <v>20.100000000000001</v>
      </c>
      <c r="E12" s="133"/>
      <c r="F12" s="133">
        <v>65.2</v>
      </c>
      <c r="G12" s="133">
        <v>81</v>
      </c>
      <c r="H12" s="133">
        <v>51.9</v>
      </c>
      <c r="I12" s="133"/>
      <c r="J12" s="706">
        <v>223.5</v>
      </c>
      <c r="K12" s="706"/>
      <c r="L12" s="706">
        <v>270.2</v>
      </c>
      <c r="M12" s="706">
        <v>191.5</v>
      </c>
    </row>
    <row r="13" spans="1:13" ht="14.25" customHeight="1" x14ac:dyDescent="0.25">
      <c r="A13" s="635">
        <v>2012</v>
      </c>
      <c r="B13" s="133">
        <v>20.3</v>
      </c>
      <c r="C13" s="133">
        <v>22.6</v>
      </c>
      <c r="D13" s="133">
        <v>18.2</v>
      </c>
      <c r="E13" s="133"/>
      <c r="F13" s="133">
        <v>69.2</v>
      </c>
      <c r="G13" s="133">
        <v>99</v>
      </c>
      <c r="H13" s="133">
        <v>46.9</v>
      </c>
      <c r="I13" s="133"/>
      <c r="J13" s="706">
        <v>227.4</v>
      </c>
      <c r="K13" s="706"/>
      <c r="L13" s="706">
        <v>285.5</v>
      </c>
      <c r="M13" s="706">
        <v>185</v>
      </c>
    </row>
    <row r="14" spans="1:13" ht="14.25" customHeight="1" x14ac:dyDescent="0.25">
      <c r="A14" s="635">
        <v>2013</v>
      </c>
      <c r="B14" s="133">
        <v>21.8</v>
      </c>
      <c r="C14" s="133">
        <v>23.9</v>
      </c>
      <c r="D14" s="133">
        <v>19.3</v>
      </c>
      <c r="E14" s="133"/>
      <c r="F14" s="133">
        <v>54.2</v>
      </c>
      <c r="G14" s="133">
        <v>81.599999999999994</v>
      </c>
      <c r="H14" s="133">
        <v>34.700000000000003</v>
      </c>
      <c r="I14" s="133"/>
      <c r="J14" s="706">
        <v>225.8</v>
      </c>
      <c r="K14" s="706"/>
      <c r="L14" s="706">
        <v>304.10000000000002</v>
      </c>
      <c r="M14" s="706">
        <v>169.6</v>
      </c>
    </row>
    <row r="15" spans="1:13" ht="13.5" customHeight="1" x14ac:dyDescent="0.25">
      <c r="A15" s="635">
        <v>2014</v>
      </c>
      <c r="B15" s="133">
        <v>19.8</v>
      </c>
      <c r="C15" s="133">
        <v>28.1</v>
      </c>
      <c r="D15" s="133">
        <v>13.6</v>
      </c>
      <c r="E15" s="133"/>
      <c r="F15" s="133">
        <v>62.9</v>
      </c>
      <c r="G15" s="133">
        <v>71.8</v>
      </c>
      <c r="H15" s="133">
        <v>55.9</v>
      </c>
      <c r="I15" s="133"/>
      <c r="J15" s="706">
        <v>212.5</v>
      </c>
      <c r="K15" s="706"/>
      <c r="L15" s="706">
        <v>246.4</v>
      </c>
      <c r="M15" s="706">
        <v>187.4</v>
      </c>
    </row>
    <row r="16" spans="1:13" ht="14.25" customHeight="1" x14ac:dyDescent="0.25">
      <c r="A16" s="635">
        <v>2015</v>
      </c>
      <c r="B16" s="133">
        <v>19.399999999999999</v>
      </c>
      <c r="C16" s="133">
        <v>24.6</v>
      </c>
      <c r="D16" s="133">
        <v>15.7</v>
      </c>
      <c r="E16" s="133"/>
      <c r="F16" s="133">
        <v>63</v>
      </c>
      <c r="G16" s="133">
        <v>72.5</v>
      </c>
      <c r="H16" s="133">
        <v>56.5</v>
      </c>
      <c r="I16" s="133"/>
      <c r="J16" s="706">
        <v>209</v>
      </c>
      <c r="K16" s="706"/>
      <c r="L16" s="706">
        <v>263.7</v>
      </c>
      <c r="M16" s="706">
        <v>166.1</v>
      </c>
    </row>
    <row r="17" spans="1:13" ht="14.25" customHeight="1" x14ac:dyDescent="0.25">
      <c r="A17" s="635">
        <v>2016</v>
      </c>
      <c r="B17" s="133">
        <v>19.8</v>
      </c>
      <c r="C17" s="133">
        <v>24.6</v>
      </c>
      <c r="D17" s="133">
        <v>15.1</v>
      </c>
      <c r="E17" s="133"/>
      <c r="F17" s="133">
        <v>46.2</v>
      </c>
      <c r="G17" s="133">
        <v>61.3</v>
      </c>
      <c r="H17" s="133">
        <v>35.299999999999997</v>
      </c>
      <c r="I17" s="133"/>
      <c r="J17" s="706">
        <v>185.2</v>
      </c>
      <c r="K17" s="706"/>
      <c r="L17" s="706">
        <v>242.1</v>
      </c>
      <c r="M17" s="706">
        <v>151.19999999999999</v>
      </c>
    </row>
    <row r="18" spans="1:13" ht="14.25" customHeight="1" x14ac:dyDescent="0.25">
      <c r="A18" s="635">
        <v>2017</v>
      </c>
      <c r="B18" s="133">
        <v>22.8</v>
      </c>
      <c r="C18" s="133">
        <v>34.200000000000003</v>
      </c>
      <c r="D18" s="133">
        <v>14.8</v>
      </c>
      <c r="E18" s="133"/>
      <c r="F18" s="133">
        <v>55.7</v>
      </c>
      <c r="G18" s="133">
        <v>73.3</v>
      </c>
      <c r="H18" s="133">
        <v>44.9</v>
      </c>
      <c r="I18" s="133"/>
      <c r="J18" s="706">
        <v>221.6</v>
      </c>
      <c r="K18" s="706"/>
      <c r="L18" s="706">
        <v>282.5</v>
      </c>
      <c r="M18" s="706">
        <v>187.2</v>
      </c>
    </row>
    <row r="19" spans="1:13" ht="14.25" customHeight="1" x14ac:dyDescent="0.25">
      <c r="A19" s="635">
        <v>2018</v>
      </c>
      <c r="B19" s="133">
        <v>18.899999999999999</v>
      </c>
      <c r="C19" s="133">
        <v>24.7</v>
      </c>
      <c r="D19" s="133">
        <v>14.1</v>
      </c>
      <c r="E19" s="133"/>
      <c r="F19" s="133">
        <v>48.5</v>
      </c>
      <c r="G19" s="133">
        <v>54.4</v>
      </c>
      <c r="H19" s="133">
        <v>44</v>
      </c>
      <c r="I19" s="133"/>
      <c r="J19" s="706">
        <v>200.1</v>
      </c>
      <c r="K19" s="706"/>
      <c r="L19" s="706">
        <v>249.9</v>
      </c>
      <c r="M19" s="706">
        <v>163.4</v>
      </c>
    </row>
    <row r="20" spans="1:13" ht="14.25" customHeight="1" x14ac:dyDescent="0.25">
      <c r="A20" s="635">
        <v>2019</v>
      </c>
      <c r="B20" s="133">
        <v>19.100000000000001</v>
      </c>
      <c r="C20" s="133">
        <v>20.3</v>
      </c>
      <c r="D20" s="133">
        <v>17.399999999999999</v>
      </c>
      <c r="E20" s="133"/>
      <c r="F20" s="133">
        <v>46.6</v>
      </c>
      <c r="G20" s="133">
        <v>67.900000000000006</v>
      </c>
      <c r="H20" s="133">
        <v>30.4</v>
      </c>
      <c r="I20" s="133"/>
      <c r="J20" s="706">
        <v>190.2</v>
      </c>
      <c r="K20" s="706"/>
      <c r="L20" s="706">
        <v>264.89999999999998</v>
      </c>
      <c r="M20" s="706">
        <v>135.19999999999999</v>
      </c>
    </row>
    <row r="21" spans="1:13" ht="13.5" customHeight="1" x14ac:dyDescent="0.25">
      <c r="B21" s="174"/>
      <c r="C21" s="174"/>
      <c r="D21" s="174"/>
    </row>
    <row r="22" spans="1:13" x14ac:dyDescent="0.25">
      <c r="A22" s="26"/>
      <c r="B22" s="1505" t="s">
        <v>983</v>
      </c>
      <c r="C22" s="1505"/>
      <c r="D22" s="1505"/>
      <c r="E22" s="26"/>
      <c r="F22" s="1505" t="s">
        <v>984</v>
      </c>
      <c r="G22" s="1505"/>
      <c r="H22" s="1505"/>
      <c r="I22" s="26"/>
      <c r="J22" s="644" t="s">
        <v>226</v>
      </c>
      <c r="K22" s="644"/>
      <c r="L22" s="644" t="s">
        <v>874</v>
      </c>
      <c r="M22" s="643"/>
    </row>
    <row r="23" spans="1:13" x14ac:dyDescent="0.25">
      <c r="A23" s="644" t="s">
        <v>614</v>
      </c>
      <c r="B23" s="642" t="s">
        <v>1407</v>
      </c>
      <c r="C23" s="644" t="s">
        <v>1073</v>
      </c>
      <c r="D23" s="644" t="s">
        <v>553</v>
      </c>
      <c r="E23" s="26"/>
      <c r="F23" s="642" t="s">
        <v>1407</v>
      </c>
      <c r="G23" s="644" t="s">
        <v>1073</v>
      </c>
      <c r="H23" s="644" t="s">
        <v>553</v>
      </c>
      <c r="I23" s="26"/>
      <c r="J23" s="644" t="s">
        <v>1073</v>
      </c>
      <c r="K23" s="644"/>
      <c r="L23" s="644" t="s">
        <v>553</v>
      </c>
      <c r="M23" s="223"/>
    </row>
    <row r="24" spans="1:13" ht="3.75" customHeight="1" thickBot="1" x14ac:dyDescent="0.35">
      <c r="A24" s="192"/>
      <c r="B24" s="4"/>
      <c r="C24" s="4"/>
      <c r="D24" s="4"/>
      <c r="E24" s="26"/>
      <c r="F24" s="4"/>
      <c r="G24" s="4"/>
      <c r="H24" s="4"/>
      <c r="I24" s="26"/>
      <c r="J24" s="192"/>
      <c r="K24" s="191"/>
      <c r="L24" s="192"/>
      <c r="M24" s="421"/>
    </row>
    <row r="25" spans="1:13" ht="3.75" customHeight="1" x14ac:dyDescent="0.3">
      <c r="A25" s="191"/>
      <c r="B25" s="7"/>
      <c r="C25" s="7"/>
      <c r="D25" s="7"/>
      <c r="E25" s="26"/>
      <c r="F25" s="7"/>
      <c r="G25" s="7"/>
      <c r="H25" s="7"/>
      <c r="I25" s="26"/>
      <c r="J25" s="191"/>
      <c r="K25" s="191"/>
      <c r="L25" s="191"/>
      <c r="M25" s="168"/>
    </row>
    <row r="26" spans="1:13" x14ac:dyDescent="0.25">
      <c r="A26" s="635">
        <v>2011</v>
      </c>
      <c r="B26" s="133">
        <v>47</v>
      </c>
      <c r="C26" s="133">
        <v>60.5</v>
      </c>
      <c r="D26" s="133">
        <v>37.4</v>
      </c>
      <c r="E26" s="133"/>
      <c r="F26" s="133">
        <v>51.5</v>
      </c>
      <c r="G26" s="133">
        <v>58.2</v>
      </c>
      <c r="H26" s="133">
        <v>47.7</v>
      </c>
      <c r="I26" s="133"/>
      <c r="J26" s="133">
        <v>29.6</v>
      </c>
      <c r="K26" s="133"/>
      <c r="L26" s="133">
        <v>27.4</v>
      </c>
      <c r="M26" s="412"/>
    </row>
    <row r="27" spans="1:13" x14ac:dyDescent="0.25">
      <c r="A27" s="635">
        <v>2012</v>
      </c>
      <c r="B27" s="133">
        <v>41.4</v>
      </c>
      <c r="C27" s="133">
        <v>53.1</v>
      </c>
      <c r="D27" s="133">
        <v>30.7</v>
      </c>
      <c r="E27" s="133"/>
      <c r="F27" s="133">
        <v>40.299999999999997</v>
      </c>
      <c r="G27" s="133">
        <v>44.8</v>
      </c>
      <c r="H27" s="133">
        <v>39.799999999999997</v>
      </c>
      <c r="I27" s="133"/>
      <c r="J27" s="133">
        <v>24.3</v>
      </c>
      <c r="K27" s="133"/>
      <c r="L27" s="133">
        <v>17.100000000000001</v>
      </c>
      <c r="M27" s="412"/>
    </row>
    <row r="28" spans="1:13" x14ac:dyDescent="0.25">
      <c r="A28" s="635">
        <v>2013</v>
      </c>
      <c r="B28" s="133">
        <v>40.5</v>
      </c>
      <c r="C28" s="133">
        <v>59.4</v>
      </c>
      <c r="D28" s="133">
        <v>24.6</v>
      </c>
      <c r="E28" s="133"/>
      <c r="F28" s="133">
        <v>38.700000000000003</v>
      </c>
      <c r="G28" s="133">
        <v>40.799999999999997</v>
      </c>
      <c r="H28" s="133">
        <v>38</v>
      </c>
      <c r="I28" s="133"/>
      <c r="J28" s="133">
        <v>37.799999999999997</v>
      </c>
      <c r="K28" s="133"/>
      <c r="L28" s="133">
        <v>33.299999999999997</v>
      </c>
      <c r="M28" s="412"/>
    </row>
    <row r="29" spans="1:13" x14ac:dyDescent="0.25">
      <c r="A29" s="635">
        <v>2014</v>
      </c>
      <c r="B29" s="133">
        <v>37.299999999999997</v>
      </c>
      <c r="C29" s="133">
        <v>53.8</v>
      </c>
      <c r="D29" s="133">
        <v>26.6</v>
      </c>
      <c r="E29" s="133"/>
      <c r="F29" s="133">
        <v>42.4</v>
      </c>
      <c r="G29" s="133">
        <v>43</v>
      </c>
      <c r="H29" s="133">
        <v>40.700000000000003</v>
      </c>
      <c r="I29" s="133"/>
      <c r="J29" s="133">
        <v>29.5</v>
      </c>
      <c r="K29" s="133"/>
      <c r="L29" s="133">
        <v>14</v>
      </c>
      <c r="M29" s="412"/>
    </row>
    <row r="30" spans="1:13" x14ac:dyDescent="0.25">
      <c r="A30" s="635">
        <v>2015</v>
      </c>
      <c r="B30" s="133">
        <v>30.7</v>
      </c>
      <c r="C30" s="133">
        <v>50.9</v>
      </c>
      <c r="D30" s="133">
        <v>16.899999999999999</v>
      </c>
      <c r="E30" s="133"/>
      <c r="F30" s="133">
        <v>39.5</v>
      </c>
      <c r="G30" s="133">
        <v>46.9</v>
      </c>
      <c r="H30" s="133">
        <v>34</v>
      </c>
      <c r="I30" s="133"/>
      <c r="J30" s="133">
        <v>24.9</v>
      </c>
      <c r="K30" s="133"/>
      <c r="L30" s="133">
        <v>14.4</v>
      </c>
      <c r="M30" s="412"/>
    </row>
    <row r="31" spans="1:13" x14ac:dyDescent="0.25">
      <c r="A31" s="635">
        <v>2016</v>
      </c>
      <c r="B31" s="133">
        <v>23.9</v>
      </c>
      <c r="C31" s="133">
        <v>34.200000000000003</v>
      </c>
      <c r="D31" s="133">
        <v>13.9</v>
      </c>
      <c r="E31" s="133"/>
      <c r="F31" s="133">
        <v>32.799999999999997</v>
      </c>
      <c r="G31" s="133">
        <v>32.200000000000003</v>
      </c>
      <c r="H31" s="133">
        <v>31.4</v>
      </c>
      <c r="I31" s="133"/>
      <c r="J31" s="133">
        <v>25.3</v>
      </c>
      <c r="K31" s="133"/>
      <c r="L31" s="133">
        <v>20.5</v>
      </c>
      <c r="M31" s="412"/>
    </row>
    <row r="32" spans="1:13" ht="12.75" customHeight="1" x14ac:dyDescent="0.25">
      <c r="A32" s="635">
        <v>2017</v>
      </c>
      <c r="B32" s="133">
        <v>32.200000000000003</v>
      </c>
      <c r="C32" s="133">
        <v>45.7</v>
      </c>
      <c r="D32" s="133">
        <v>20.2</v>
      </c>
      <c r="E32" s="133"/>
      <c r="F32" s="133">
        <v>44.6</v>
      </c>
      <c r="G32" s="133">
        <v>46.3</v>
      </c>
      <c r="H32" s="133">
        <v>39</v>
      </c>
      <c r="I32" s="133"/>
      <c r="J32" s="133">
        <v>40.700000000000003</v>
      </c>
      <c r="K32" s="133"/>
      <c r="L32" s="133">
        <v>21.6</v>
      </c>
      <c r="M32" s="181"/>
    </row>
    <row r="33" spans="1:13" x14ac:dyDescent="0.25">
      <c r="A33" s="635">
        <v>2018</v>
      </c>
      <c r="B33" s="133">
        <v>25</v>
      </c>
      <c r="C33" s="133">
        <v>39.4</v>
      </c>
      <c r="D33" s="133">
        <v>13.6</v>
      </c>
      <c r="E33" s="133"/>
      <c r="F33" s="133">
        <v>39.5</v>
      </c>
      <c r="G33" s="133">
        <v>37.4</v>
      </c>
      <c r="H33" s="133">
        <v>39.5</v>
      </c>
      <c r="I33" s="133"/>
      <c r="J33" s="133">
        <v>24.3</v>
      </c>
      <c r="K33" s="133"/>
      <c r="L33" s="133">
        <v>15.8</v>
      </c>
      <c r="M33" s="181"/>
    </row>
    <row r="34" spans="1:13" x14ac:dyDescent="0.25">
      <c r="A34" s="635">
        <v>2019</v>
      </c>
      <c r="B34" s="133">
        <v>28.8</v>
      </c>
      <c r="C34" s="133">
        <v>44.3</v>
      </c>
      <c r="D34" s="133">
        <v>16.5</v>
      </c>
      <c r="E34" s="133"/>
      <c r="F34" s="133">
        <v>47.5</v>
      </c>
      <c r="G34" s="133">
        <v>53.1</v>
      </c>
      <c r="H34" s="133">
        <v>43.3</v>
      </c>
      <c r="I34" s="133"/>
      <c r="J34" s="133">
        <v>28.2</v>
      </c>
      <c r="K34" s="133"/>
      <c r="L34" s="133">
        <v>16.600000000000001</v>
      </c>
      <c r="M34" s="181"/>
    </row>
    <row r="36" spans="1:13" ht="17.399999999999999" x14ac:dyDescent="0.3">
      <c r="A36" s="1452" t="s">
        <v>2583</v>
      </c>
      <c r="B36" s="1511"/>
      <c r="C36" s="1511"/>
      <c r="D36" s="1511"/>
      <c r="E36" s="1511"/>
      <c r="F36" s="1511"/>
      <c r="G36" s="1511"/>
      <c r="H36" s="1511"/>
      <c r="I36" s="1511"/>
      <c r="J36" s="1511"/>
      <c r="K36" s="1511"/>
      <c r="L36" s="1511"/>
      <c r="M36" s="1511"/>
    </row>
    <row r="37" spans="1:13" ht="17.399999999999999" x14ac:dyDescent="0.3">
      <c r="A37" s="1511" t="s">
        <v>432</v>
      </c>
      <c r="B37" s="1511"/>
      <c r="C37" s="1511"/>
      <c r="D37" s="1511"/>
      <c r="E37" s="1511"/>
      <c r="F37" s="1511"/>
      <c r="G37" s="1511"/>
      <c r="H37" s="1511"/>
      <c r="I37" s="1511"/>
      <c r="J37" s="1511"/>
      <c r="K37" s="1511"/>
      <c r="L37" s="1511"/>
      <c r="M37" s="1511"/>
    </row>
    <row r="38" spans="1:13" ht="17.399999999999999" x14ac:dyDescent="0.3">
      <c r="A38" s="1511" t="s">
        <v>1316</v>
      </c>
      <c r="B38" s="1511"/>
      <c r="C38" s="1511"/>
      <c r="D38" s="1511"/>
      <c r="E38" s="1511"/>
      <c r="F38" s="1511"/>
      <c r="G38" s="1511"/>
      <c r="H38" s="1511"/>
      <c r="I38" s="1511"/>
      <c r="J38" s="1511"/>
      <c r="K38" s="1511"/>
      <c r="L38" s="1511"/>
      <c r="M38" s="1511"/>
    </row>
    <row r="39" spans="1:13" ht="12.75" customHeight="1" x14ac:dyDescent="0.3">
      <c r="A39" s="187"/>
    </row>
    <row r="40" spans="1:13" ht="12.75" customHeight="1" x14ac:dyDescent="0.3">
      <c r="A40" s="255"/>
      <c r="B40" s="255"/>
      <c r="C40" s="255"/>
      <c r="D40" s="255"/>
      <c r="E40" s="255"/>
      <c r="F40" s="255"/>
      <c r="G40" s="255"/>
      <c r="H40" s="255"/>
      <c r="I40" s="255"/>
      <c r="J40" s="255"/>
      <c r="K40" s="852"/>
      <c r="L40" s="255"/>
      <c r="M40" s="255"/>
    </row>
    <row r="41" spans="1:13" ht="15.6" x14ac:dyDescent="0.3">
      <c r="A41" s="255"/>
      <c r="B41" s="1489" t="s">
        <v>981</v>
      </c>
      <c r="C41" s="1489"/>
      <c r="D41" s="1489"/>
      <c r="E41" s="411"/>
      <c r="F41" s="1489" t="s">
        <v>982</v>
      </c>
      <c r="G41" s="1489"/>
      <c r="H41" s="1489"/>
      <c r="I41" s="411"/>
      <c r="J41" s="1459" t="s">
        <v>1578</v>
      </c>
      <c r="K41" s="1459"/>
      <c r="L41" s="1459"/>
      <c r="M41" s="1459"/>
    </row>
    <row r="42" spans="1:13" ht="15.6" x14ac:dyDescent="0.3">
      <c r="A42" s="411" t="s">
        <v>614</v>
      </c>
      <c r="B42" s="255" t="s">
        <v>1407</v>
      </c>
      <c r="C42" s="411" t="s">
        <v>1073</v>
      </c>
      <c r="D42" s="411" t="s">
        <v>553</v>
      </c>
      <c r="E42" s="411"/>
      <c r="F42" s="255" t="s">
        <v>1407</v>
      </c>
      <c r="G42" s="411" t="s">
        <v>1073</v>
      </c>
      <c r="H42" s="411" t="s">
        <v>553</v>
      </c>
      <c r="I42" s="411"/>
      <c r="J42" s="698" t="s">
        <v>1407</v>
      </c>
      <c r="K42" s="849"/>
      <c r="L42" s="190" t="s">
        <v>1073</v>
      </c>
      <c r="M42" s="190" t="s">
        <v>553</v>
      </c>
    </row>
    <row r="43" spans="1:13" ht="4.5" customHeight="1" thickBot="1" x14ac:dyDescent="0.35">
      <c r="A43" s="418"/>
      <c r="B43" s="413"/>
      <c r="C43" s="413"/>
      <c r="D43" s="413"/>
      <c r="E43" s="420"/>
      <c r="F43" s="413"/>
      <c r="G43" s="413"/>
      <c r="H43" s="413"/>
      <c r="I43" s="420"/>
      <c r="J43" s="701"/>
      <c r="K43" s="851"/>
      <c r="L43" s="701"/>
      <c r="M43" s="701"/>
    </row>
    <row r="44" spans="1:13" ht="4.5" customHeight="1" x14ac:dyDescent="0.3">
      <c r="A44" s="420"/>
      <c r="B44" s="407"/>
      <c r="C44" s="407"/>
      <c r="D44" s="407"/>
      <c r="E44" s="420"/>
      <c r="F44" s="407"/>
      <c r="G44" s="407"/>
      <c r="H44" s="407"/>
      <c r="I44" s="420"/>
      <c r="J44" s="699"/>
      <c r="K44" s="850"/>
      <c r="L44" s="699"/>
      <c r="M44" s="699"/>
    </row>
    <row r="45" spans="1:13" x14ac:dyDescent="0.25">
      <c r="A45" s="635">
        <v>2011</v>
      </c>
      <c r="B45" s="189">
        <v>23.6</v>
      </c>
      <c r="C45" s="189">
        <v>28.9</v>
      </c>
      <c r="D45" s="189">
        <v>19.399999999999999</v>
      </c>
      <c r="E45" s="189"/>
      <c r="F45" s="189">
        <v>55.9</v>
      </c>
      <c r="G45" s="189">
        <v>68.5</v>
      </c>
      <c r="H45" s="189">
        <v>46.5</v>
      </c>
      <c r="I45" s="189"/>
      <c r="J45" s="189">
        <v>209.8</v>
      </c>
      <c r="K45" s="189"/>
      <c r="L45" s="189">
        <v>251.6</v>
      </c>
      <c r="M45" s="189">
        <v>180.3</v>
      </c>
    </row>
    <row r="46" spans="1:13" x14ac:dyDescent="0.25">
      <c r="A46" s="635">
        <v>2012</v>
      </c>
      <c r="B46" s="189">
        <v>22.9</v>
      </c>
      <c r="C46" s="189">
        <v>28.5</v>
      </c>
      <c r="D46" s="189">
        <v>18.5</v>
      </c>
      <c r="E46" s="189"/>
      <c r="F46" s="189">
        <v>55.6</v>
      </c>
      <c r="G46" s="189">
        <v>67.900000000000006</v>
      </c>
      <c r="H46" s="189">
        <v>46.8</v>
      </c>
      <c r="I46" s="189"/>
      <c r="J46" s="189">
        <v>210</v>
      </c>
      <c r="K46" s="189"/>
      <c r="L46" s="189">
        <v>253.5</v>
      </c>
      <c r="M46" s="189">
        <v>180.1</v>
      </c>
    </row>
    <row r="47" spans="1:13" x14ac:dyDescent="0.25">
      <c r="A47" s="635">
        <v>2013</v>
      </c>
      <c r="B47" s="189">
        <v>23.1</v>
      </c>
      <c r="C47" s="189">
        <v>28.2</v>
      </c>
      <c r="D47" s="189">
        <v>19</v>
      </c>
      <c r="E47" s="189"/>
      <c r="F47" s="189">
        <v>53.7</v>
      </c>
      <c r="G47" s="189">
        <v>63.7</v>
      </c>
      <c r="H47" s="189">
        <v>46.5</v>
      </c>
      <c r="I47" s="189"/>
      <c r="J47" s="189">
        <v>205.5</v>
      </c>
      <c r="K47" s="189"/>
      <c r="L47" s="189">
        <v>246.2</v>
      </c>
      <c r="M47" s="189">
        <v>177.3</v>
      </c>
    </row>
    <row r="48" spans="1:13" x14ac:dyDescent="0.25">
      <c r="A48" s="635">
        <v>2014</v>
      </c>
      <c r="B48" s="189">
        <v>22.7</v>
      </c>
      <c r="C48" s="189">
        <v>28</v>
      </c>
      <c r="D48" s="189">
        <v>18.600000000000001</v>
      </c>
      <c r="E48" s="189"/>
      <c r="F48" s="189">
        <v>54</v>
      </c>
      <c r="G48" s="189">
        <v>64.599999999999994</v>
      </c>
      <c r="H48" s="189">
        <v>46.2</v>
      </c>
      <c r="I48" s="189"/>
      <c r="J48" s="189">
        <v>204.8</v>
      </c>
      <c r="K48" s="189"/>
      <c r="L48" s="189">
        <v>246.2</v>
      </c>
      <c r="M48" s="189">
        <v>175.6</v>
      </c>
    </row>
    <row r="49" spans="1:13" x14ac:dyDescent="0.25">
      <c r="A49" s="635">
        <v>2015</v>
      </c>
      <c r="B49" s="189">
        <v>21.9</v>
      </c>
      <c r="C49" s="189">
        <v>27</v>
      </c>
      <c r="D49" s="189">
        <v>17.8</v>
      </c>
      <c r="E49" s="189"/>
      <c r="F49" s="189">
        <v>51.7</v>
      </c>
      <c r="G49" s="189">
        <v>61.1</v>
      </c>
      <c r="H49" s="189">
        <v>45</v>
      </c>
      <c r="I49" s="189"/>
      <c r="J49" s="189">
        <v>199.2</v>
      </c>
      <c r="K49" s="189"/>
      <c r="L49" s="189">
        <v>236.8</v>
      </c>
      <c r="M49" s="189">
        <v>172.9</v>
      </c>
    </row>
    <row r="50" spans="1:13" x14ac:dyDescent="0.25">
      <c r="A50" s="635">
        <v>2016</v>
      </c>
      <c r="B50" s="189">
        <v>21.9</v>
      </c>
      <c r="C50" s="189">
        <v>26.7</v>
      </c>
      <c r="D50" s="189">
        <v>18.100000000000001</v>
      </c>
      <c r="E50" s="189"/>
      <c r="F50" s="189">
        <v>50.2</v>
      </c>
      <c r="G50" s="189">
        <v>58.1</v>
      </c>
      <c r="H50" s="189">
        <v>44.5</v>
      </c>
      <c r="I50" s="189"/>
      <c r="J50" s="189">
        <v>198.6</v>
      </c>
      <c r="K50" s="189"/>
      <c r="L50" s="189">
        <v>235.2</v>
      </c>
      <c r="M50" s="189">
        <v>172.6</v>
      </c>
    </row>
    <row r="51" spans="1:13" x14ac:dyDescent="0.25">
      <c r="A51" s="635">
        <v>2017</v>
      </c>
      <c r="B51" s="189">
        <v>21</v>
      </c>
      <c r="C51" s="189">
        <v>25.8</v>
      </c>
      <c r="D51" s="189">
        <v>17.2</v>
      </c>
      <c r="E51" s="189"/>
      <c r="F51" s="189">
        <v>49</v>
      </c>
      <c r="G51" s="189">
        <v>57.2</v>
      </c>
      <c r="H51" s="189">
        <v>42.9</v>
      </c>
      <c r="I51" s="189"/>
      <c r="J51" s="189">
        <v>195</v>
      </c>
      <c r="K51" s="189"/>
      <c r="L51" s="189">
        <v>231.9</v>
      </c>
      <c r="M51" s="189">
        <v>168.3</v>
      </c>
    </row>
    <row r="52" spans="1:13" x14ac:dyDescent="0.25">
      <c r="A52" s="635">
        <v>2018</v>
      </c>
      <c r="B52" s="189">
        <v>20.5</v>
      </c>
      <c r="C52" s="189">
        <v>25.4</v>
      </c>
      <c r="D52" s="189">
        <v>16.399999999999999</v>
      </c>
      <c r="E52" s="189"/>
      <c r="F52" s="189">
        <v>47.2</v>
      </c>
      <c r="G52" s="189">
        <v>54.7</v>
      </c>
      <c r="H52" s="189">
        <v>41.6</v>
      </c>
      <c r="I52" s="189"/>
      <c r="J52" s="189">
        <v>190</v>
      </c>
      <c r="K52" s="189"/>
      <c r="L52" s="189">
        <v>224.9</v>
      </c>
      <c r="M52" s="189">
        <v>164.1</v>
      </c>
    </row>
    <row r="53" spans="1:13" x14ac:dyDescent="0.25">
      <c r="A53" s="635">
        <v>2019</v>
      </c>
      <c r="B53" s="189">
        <v>20.399999999999999</v>
      </c>
      <c r="C53" s="189">
        <v>25.2</v>
      </c>
      <c r="D53" s="189">
        <v>16.5</v>
      </c>
      <c r="E53" s="189"/>
      <c r="F53" s="189">
        <v>45.1</v>
      </c>
      <c r="G53" s="189">
        <v>52.3</v>
      </c>
      <c r="H53" s="189">
        <v>39.6</v>
      </c>
      <c r="I53" s="189"/>
      <c r="J53" s="189">
        <v>186.1</v>
      </c>
      <c r="K53" s="189"/>
      <c r="L53" s="189">
        <v>222</v>
      </c>
      <c r="M53" s="189">
        <v>159.5</v>
      </c>
    </row>
    <row r="55" spans="1:13" x14ac:dyDescent="0.25">
      <c r="B55" s="1549" t="s">
        <v>983</v>
      </c>
      <c r="C55" s="1549"/>
      <c r="D55" s="1549"/>
      <c r="F55" s="1549" t="s">
        <v>984</v>
      </c>
      <c r="G55" s="1549"/>
      <c r="H55" s="1549"/>
      <c r="J55" s="223" t="s">
        <v>226</v>
      </c>
      <c r="K55" s="223"/>
      <c r="L55" s="223" t="s">
        <v>874</v>
      </c>
    </row>
    <row r="56" spans="1:13" x14ac:dyDescent="0.25">
      <c r="A56" s="223" t="s">
        <v>614</v>
      </c>
      <c r="B56" s="179" t="s">
        <v>1407</v>
      </c>
      <c r="C56" s="223" t="s">
        <v>1073</v>
      </c>
      <c r="D56" s="223" t="s">
        <v>553</v>
      </c>
      <c r="F56" s="179" t="s">
        <v>1407</v>
      </c>
      <c r="G56" s="223" t="s">
        <v>1073</v>
      </c>
      <c r="H56" s="223" t="s">
        <v>553</v>
      </c>
      <c r="J56" s="223" t="s">
        <v>1073</v>
      </c>
      <c r="K56" s="223"/>
      <c r="L56" s="223" t="s">
        <v>553</v>
      </c>
    </row>
    <row r="57" spans="1:13" ht="4.5" customHeight="1" thickBot="1" x14ac:dyDescent="0.35">
      <c r="A57" s="418"/>
      <c r="B57" s="419"/>
      <c r="C57" s="419"/>
      <c r="D57" s="419"/>
      <c r="F57" s="419"/>
      <c r="G57" s="419"/>
      <c r="H57" s="419"/>
      <c r="J57" s="418"/>
      <c r="K57" s="420"/>
      <c r="L57" s="418"/>
    </row>
    <row r="58" spans="1:13" ht="4.5" customHeight="1" x14ac:dyDescent="0.3">
      <c r="A58" s="420"/>
      <c r="B58" s="421"/>
      <c r="C58" s="421"/>
      <c r="D58" s="421"/>
      <c r="F58" s="421"/>
      <c r="G58" s="421"/>
      <c r="H58" s="421"/>
      <c r="J58" s="420"/>
      <c r="K58" s="420"/>
      <c r="L58" s="420"/>
    </row>
    <row r="59" spans="1:13" x14ac:dyDescent="0.25">
      <c r="A59" s="635">
        <v>2011</v>
      </c>
      <c r="B59" s="189">
        <v>39.799999999999997</v>
      </c>
      <c r="C59" s="189">
        <v>54.7</v>
      </c>
      <c r="D59" s="189">
        <v>28.1</v>
      </c>
      <c r="E59" s="174"/>
      <c r="F59" s="189">
        <v>37.6</v>
      </c>
      <c r="G59" s="189">
        <v>39.700000000000003</v>
      </c>
      <c r="H59" s="189">
        <v>35.5</v>
      </c>
      <c r="I59" s="174"/>
      <c r="J59" s="189">
        <v>26.7</v>
      </c>
      <c r="K59" s="189"/>
      <c r="L59" s="189">
        <v>26.2</v>
      </c>
    </row>
    <row r="60" spans="1:13" x14ac:dyDescent="0.25">
      <c r="A60" s="635">
        <v>2012</v>
      </c>
      <c r="B60" s="189">
        <v>40</v>
      </c>
      <c r="C60" s="189">
        <v>55.3</v>
      </c>
      <c r="D60" s="189">
        <v>28.1</v>
      </c>
      <c r="E60" s="174"/>
      <c r="F60" s="189">
        <v>36.9</v>
      </c>
      <c r="G60" s="189">
        <v>40</v>
      </c>
      <c r="H60" s="189">
        <v>34.299999999999997</v>
      </c>
      <c r="I60" s="174"/>
      <c r="J60" s="189">
        <v>26.7</v>
      </c>
      <c r="K60" s="189"/>
      <c r="L60" s="189">
        <v>25.8</v>
      </c>
    </row>
    <row r="61" spans="1:13" x14ac:dyDescent="0.25">
      <c r="A61" s="635">
        <v>2013</v>
      </c>
      <c r="B61" s="189">
        <v>38.1</v>
      </c>
      <c r="C61" s="189">
        <v>51.8</v>
      </c>
      <c r="D61" s="189">
        <v>27</v>
      </c>
      <c r="E61" s="700"/>
      <c r="F61" s="189">
        <v>36.1</v>
      </c>
      <c r="G61" s="189">
        <v>38.200000000000003</v>
      </c>
      <c r="H61" s="189">
        <v>34.200000000000003</v>
      </c>
      <c r="I61" s="700"/>
      <c r="J61" s="189">
        <v>27</v>
      </c>
      <c r="K61" s="189"/>
      <c r="L61" s="189">
        <v>25.1</v>
      </c>
    </row>
    <row r="62" spans="1:13" x14ac:dyDescent="0.25">
      <c r="A62" s="635">
        <v>2014</v>
      </c>
      <c r="B62" s="189">
        <v>36.799999999999997</v>
      </c>
      <c r="C62" s="189">
        <v>50.3</v>
      </c>
      <c r="D62" s="189">
        <v>25.9</v>
      </c>
      <c r="E62" s="765"/>
      <c r="F62" s="189">
        <v>35.4</v>
      </c>
      <c r="G62" s="189">
        <v>37.299999999999997</v>
      </c>
      <c r="H62" s="189">
        <v>33.5</v>
      </c>
      <c r="I62" s="765"/>
      <c r="J62" s="189">
        <v>27.3</v>
      </c>
      <c r="K62" s="189"/>
      <c r="L62" s="189">
        <v>25.2</v>
      </c>
    </row>
    <row r="63" spans="1:13" x14ac:dyDescent="0.25">
      <c r="A63" s="635">
        <v>2015</v>
      </c>
      <c r="B63" s="189">
        <v>35.5</v>
      </c>
      <c r="C63" s="189">
        <v>48.2</v>
      </c>
      <c r="D63" s="189">
        <v>25.3</v>
      </c>
      <c r="E63" s="765"/>
      <c r="F63" s="189">
        <v>34.9</v>
      </c>
      <c r="G63" s="189">
        <v>36.700000000000003</v>
      </c>
      <c r="H63" s="189">
        <v>33.200000000000003</v>
      </c>
      <c r="I63" s="765"/>
      <c r="J63" s="189">
        <v>25.4</v>
      </c>
      <c r="K63" s="189"/>
      <c r="L63" s="189">
        <v>24.7</v>
      </c>
    </row>
    <row r="64" spans="1:13" x14ac:dyDescent="0.25">
      <c r="A64" s="635">
        <v>2016</v>
      </c>
      <c r="B64" s="189">
        <v>33.299999999999997</v>
      </c>
      <c r="C64" s="189">
        <v>45.7</v>
      </c>
      <c r="D64" s="189">
        <v>23.2</v>
      </c>
      <c r="E64" s="958"/>
      <c r="F64" s="189">
        <v>33.1</v>
      </c>
      <c r="G64" s="189">
        <v>34.6</v>
      </c>
      <c r="H64" s="189">
        <v>31.5</v>
      </c>
      <c r="I64" s="958"/>
      <c r="J64" s="189">
        <v>25.8</v>
      </c>
      <c r="K64" s="189"/>
      <c r="L64" s="189">
        <v>24.9</v>
      </c>
    </row>
    <row r="65" spans="1:13" x14ac:dyDescent="0.25">
      <c r="A65" s="635">
        <v>2017</v>
      </c>
      <c r="B65" s="189">
        <v>32</v>
      </c>
      <c r="C65" s="189">
        <v>43.1</v>
      </c>
      <c r="D65" s="189">
        <v>22.8</v>
      </c>
      <c r="E65" s="1001"/>
      <c r="F65" s="189">
        <v>32.9</v>
      </c>
      <c r="G65" s="189">
        <v>35.6</v>
      </c>
      <c r="H65" s="189">
        <v>30.5</v>
      </c>
      <c r="I65" s="1001"/>
      <c r="J65" s="189">
        <v>25.3</v>
      </c>
      <c r="K65" s="189"/>
      <c r="L65" s="189">
        <v>24.4</v>
      </c>
    </row>
    <row r="66" spans="1:13" x14ac:dyDescent="0.25">
      <c r="A66" s="635">
        <v>2018</v>
      </c>
      <c r="B66" s="189">
        <v>30.4</v>
      </c>
      <c r="C66" s="189">
        <v>41.6</v>
      </c>
      <c r="D66" s="189">
        <v>21.3</v>
      </c>
      <c r="E66" s="1116"/>
      <c r="F66" s="189">
        <v>31.4</v>
      </c>
      <c r="G66" s="189">
        <v>32.700000000000003</v>
      </c>
      <c r="H66" s="189">
        <v>29.8</v>
      </c>
      <c r="I66" s="1116"/>
      <c r="J66" s="189">
        <v>24.3</v>
      </c>
      <c r="K66" s="189"/>
      <c r="L66" s="189">
        <v>23.7</v>
      </c>
    </row>
    <row r="67" spans="1:13" x14ac:dyDescent="0.25">
      <c r="A67" s="635">
        <v>2019</v>
      </c>
      <c r="B67" s="189">
        <v>29.3</v>
      </c>
      <c r="C67" s="189">
        <v>39.4</v>
      </c>
      <c r="D67" s="189">
        <v>20.6</v>
      </c>
      <c r="E67" s="1116"/>
      <c r="F67" s="189">
        <v>30.9</v>
      </c>
      <c r="G67" s="189">
        <v>32.799999999999997</v>
      </c>
      <c r="H67" s="189">
        <v>29</v>
      </c>
      <c r="I67" s="1116"/>
      <c r="J67" s="189">
        <v>24.6</v>
      </c>
      <c r="K67" s="189"/>
      <c r="L67" s="189">
        <v>23.3</v>
      </c>
    </row>
    <row r="69" spans="1:13" ht="29.25" customHeight="1" x14ac:dyDescent="0.25">
      <c r="A69" s="1473" t="s">
        <v>2262</v>
      </c>
      <c r="B69" s="1473"/>
      <c r="C69" s="1473"/>
      <c r="D69" s="1473"/>
      <c r="E69" s="1473"/>
      <c r="F69" s="1473"/>
      <c r="G69" s="1473"/>
      <c r="H69" s="1473"/>
      <c r="I69" s="1473"/>
      <c r="J69" s="1473"/>
      <c r="K69" s="1473"/>
      <c r="L69" s="1473"/>
      <c r="M69" s="1115"/>
    </row>
  </sheetData>
  <customSheetViews>
    <customSheetView guid="{9014CDA8-C3FC-41E6-A045-DAEFC55B82B1}" showPageBreaks="1" fitToPage="1" printArea="1">
      <selection activeCell="A69" sqref="A69"/>
      <pageMargins left="0.75" right="0.75" top="1" bottom="1" header="0.5" footer="0.5"/>
      <printOptions horizontalCentered="1"/>
      <pageSetup scale="71" firstPageNumber="33" orientation="portrait" r:id="rId1"/>
      <headerFooter alignWithMargins="0">
        <oddFooter>&amp;C&amp;P</oddFooter>
      </headerFooter>
    </customSheetView>
    <customSheetView guid="{F67F5823-51D5-4D47-B100-5B47C1E6BCB9}" showPageBreaks="1" fitToPage="1" printArea="1">
      <selection activeCell="A69" sqref="A69"/>
      <pageMargins left="0.75" right="0.75" top="1" bottom="1" header="0.5" footer="0.5"/>
      <printOptions horizontalCentered="1"/>
      <pageSetup scale="71" firstPageNumber="33" orientation="portrait" r:id="rId2"/>
      <headerFooter alignWithMargins="0">
        <oddFooter>&amp;C&amp;P</oddFooter>
      </headerFooter>
    </customSheetView>
  </customSheetViews>
  <mergeCells count="18">
    <mergeCell ref="A1:M1"/>
    <mergeCell ref="B8:D8"/>
    <mergeCell ref="F8:H8"/>
    <mergeCell ref="B22:D22"/>
    <mergeCell ref="F22:H22"/>
    <mergeCell ref="J8:M8"/>
    <mergeCell ref="A3:M3"/>
    <mergeCell ref="A4:M4"/>
    <mergeCell ref="A5:M5"/>
    <mergeCell ref="J41:M41"/>
    <mergeCell ref="A36:M36"/>
    <mergeCell ref="A37:M37"/>
    <mergeCell ref="A38:M38"/>
    <mergeCell ref="A69:L69"/>
    <mergeCell ref="B55:D55"/>
    <mergeCell ref="F55:H55"/>
    <mergeCell ref="B41:D41"/>
    <mergeCell ref="F41:H41"/>
  </mergeCells>
  <phoneticPr fontId="33" type="noConversion"/>
  <hyperlinks>
    <hyperlink ref="A69:L69" r:id="rId3" display="Source: Statistics Canada. Table 13-10-0800-01 Deaths and mortality rate (age standardization using 2011 population), by selected grouped causes" xr:uid="{00000000-0004-0000-5100-000000000000}"/>
  </hyperlinks>
  <printOptions horizontalCentered="1"/>
  <pageMargins left="0.74803149606299202" right="0.74803149606299202" top="0.98425196850393704" bottom="0.98425196850393704" header="0.511811023622047" footer="0.511811023622047"/>
  <pageSetup scale="75" firstPageNumber="27" orientation="portrait" useFirstPageNumber="1" r:id="rId4"/>
  <headerFooter alignWithMargins="0"/>
  <legacyDrawingHF r:id="rId5"/>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tabColor indexed="15"/>
    <pageSetUpPr fitToPage="1"/>
  </sheetPr>
  <dimension ref="A1:L39"/>
  <sheetViews>
    <sheetView zoomScaleNormal="100" workbookViewId="0">
      <selection sqref="A1:L1"/>
    </sheetView>
  </sheetViews>
  <sheetFormatPr defaultRowHeight="13.2" x14ac:dyDescent="0.25"/>
  <cols>
    <col min="1" max="1" width="47.44140625" customWidth="1"/>
    <col min="2" max="3" width="9.6640625" customWidth="1"/>
    <col min="4" max="4" width="1.44140625" customWidth="1"/>
    <col min="5" max="6" width="9.6640625" customWidth="1"/>
    <col min="7" max="7" width="1.44140625" customWidth="1"/>
    <col min="8" max="9" width="9.6640625" customWidth="1"/>
    <col min="10" max="10" width="1.44140625" customWidth="1"/>
    <col min="11" max="12" width="9.6640625" customWidth="1"/>
  </cols>
  <sheetData>
    <row r="1" spans="1:12" ht="17.399999999999999" x14ac:dyDescent="0.3">
      <c r="A1" s="1451" t="s">
        <v>2406</v>
      </c>
      <c r="B1" s="1451"/>
      <c r="C1" s="1451"/>
      <c r="D1" s="1451"/>
      <c r="E1" s="1451"/>
      <c r="F1" s="1451"/>
      <c r="G1" s="1451"/>
      <c r="H1" s="1451"/>
      <c r="I1" s="1451"/>
      <c r="J1" s="1451"/>
      <c r="K1" s="1451"/>
      <c r="L1" s="1451"/>
    </row>
    <row r="2" spans="1:12" ht="17.399999999999999" x14ac:dyDescent="0.3">
      <c r="A2" s="27"/>
    </row>
    <row r="3" spans="1:12" ht="17.399999999999999" x14ac:dyDescent="0.3">
      <c r="A3" s="1452" t="s">
        <v>1151</v>
      </c>
      <c r="B3" s="1452"/>
      <c r="C3" s="1452"/>
      <c r="D3" s="1452"/>
      <c r="E3" s="1452"/>
      <c r="F3" s="1452"/>
      <c r="G3" s="1452"/>
      <c r="H3" s="1452"/>
      <c r="I3" s="1452"/>
      <c r="J3" s="1452"/>
      <c r="K3" s="1452"/>
      <c r="L3" s="1452"/>
    </row>
    <row r="4" spans="1:12" ht="17.399999999999999" x14ac:dyDescent="0.3">
      <c r="A4" s="1452" t="s">
        <v>1152</v>
      </c>
      <c r="B4" s="1452"/>
      <c r="C4" s="1452"/>
      <c r="D4" s="1452"/>
      <c r="E4" s="1452"/>
      <c r="F4" s="1452"/>
      <c r="G4" s="1452"/>
      <c r="H4" s="1452"/>
      <c r="I4" s="1452"/>
      <c r="J4" s="1452"/>
      <c r="K4" s="1452"/>
      <c r="L4" s="1452"/>
    </row>
    <row r="5" spans="1:12" ht="17.399999999999999" x14ac:dyDescent="0.3">
      <c r="A5" s="1452" t="s">
        <v>2586</v>
      </c>
      <c r="B5" s="1452"/>
      <c r="C5" s="1452"/>
      <c r="D5" s="1452"/>
      <c r="E5" s="1452"/>
      <c r="F5" s="1452"/>
      <c r="G5" s="1452"/>
      <c r="H5" s="1452"/>
      <c r="I5" s="1452"/>
      <c r="J5" s="1452"/>
      <c r="K5" s="1452"/>
      <c r="L5" s="1452"/>
    </row>
    <row r="6" spans="1:12" ht="17.399999999999999" x14ac:dyDescent="0.3">
      <c r="A6" s="15"/>
      <c r="B6" s="15"/>
      <c r="C6" s="15"/>
      <c r="D6" s="15"/>
      <c r="E6" s="15"/>
      <c r="F6" s="15"/>
      <c r="G6" s="15"/>
      <c r="H6" s="15"/>
      <c r="I6" s="15"/>
      <c r="J6" s="15"/>
      <c r="K6" s="15"/>
      <c r="L6" s="15"/>
    </row>
    <row r="8" spans="1:12" ht="15.6" x14ac:dyDescent="0.3">
      <c r="A8" s="28"/>
      <c r="B8" s="1460">
        <v>2016</v>
      </c>
      <c r="C8" s="1460"/>
      <c r="D8" s="23"/>
      <c r="E8" s="1460">
        <v>2017</v>
      </c>
      <c r="F8" s="1460"/>
      <c r="G8" s="23"/>
      <c r="H8" s="1460">
        <v>2018</v>
      </c>
      <c r="I8" s="1460"/>
      <c r="K8" s="1460">
        <v>2019</v>
      </c>
      <c r="L8" s="1460"/>
    </row>
    <row r="9" spans="1:12" ht="13.8" thickBot="1" x14ac:dyDescent="0.3">
      <c r="A9" s="35"/>
      <c r="B9" s="4" t="s">
        <v>1155</v>
      </c>
      <c r="C9" s="4" t="s">
        <v>274</v>
      </c>
      <c r="D9" s="7"/>
      <c r="E9" s="4" t="s">
        <v>1155</v>
      </c>
      <c r="F9" s="4" t="s">
        <v>274</v>
      </c>
      <c r="G9" s="7"/>
      <c r="H9" s="4" t="s">
        <v>1155</v>
      </c>
      <c r="I9" s="4" t="s">
        <v>274</v>
      </c>
      <c r="K9" s="4" t="s">
        <v>1155</v>
      </c>
      <c r="L9" s="4" t="s">
        <v>274</v>
      </c>
    </row>
    <row r="10" spans="1:12" ht="13.8" x14ac:dyDescent="0.25">
      <c r="A10" s="26" t="s">
        <v>1153</v>
      </c>
      <c r="D10" s="35"/>
      <c r="G10" s="35"/>
    </row>
    <row r="11" spans="1:12" ht="13.8" x14ac:dyDescent="0.25">
      <c r="A11" s="51" t="s">
        <v>1156</v>
      </c>
      <c r="B11" s="151">
        <v>28300</v>
      </c>
      <c r="C11" s="532">
        <v>23.4</v>
      </c>
      <c r="D11" s="89"/>
      <c r="E11" s="151">
        <v>25400</v>
      </c>
      <c r="F11" s="532">
        <v>20.5</v>
      </c>
      <c r="G11" s="536"/>
      <c r="H11" s="151">
        <v>26300</v>
      </c>
      <c r="I11" s="532">
        <v>21.1</v>
      </c>
      <c r="K11" s="151">
        <v>27600</v>
      </c>
      <c r="L11" s="532">
        <v>21.5</v>
      </c>
    </row>
    <row r="12" spans="1:12" ht="13.8" x14ac:dyDescent="0.25">
      <c r="A12" s="51" t="s">
        <v>1157</v>
      </c>
      <c r="B12" s="151">
        <v>11300</v>
      </c>
      <c r="C12" s="532">
        <v>8.9</v>
      </c>
      <c r="D12" s="89"/>
      <c r="E12" s="151">
        <v>11300</v>
      </c>
      <c r="F12" s="532">
        <v>8.9</v>
      </c>
      <c r="G12" s="537"/>
      <c r="H12" s="151">
        <v>11300</v>
      </c>
      <c r="I12" s="532">
        <v>8.6</v>
      </c>
      <c r="K12" s="151">
        <v>11400</v>
      </c>
      <c r="L12" s="532">
        <v>8.5</v>
      </c>
    </row>
    <row r="13" spans="1:12" ht="13.8" x14ac:dyDescent="0.25">
      <c r="A13" s="51" t="s">
        <v>1158</v>
      </c>
      <c r="B13" s="90">
        <v>9300</v>
      </c>
      <c r="C13" s="532">
        <v>7.4</v>
      </c>
      <c r="D13" s="90"/>
      <c r="E13" s="90">
        <v>10600</v>
      </c>
      <c r="F13" s="532">
        <v>8.3000000000000007</v>
      </c>
      <c r="G13" s="90"/>
      <c r="H13" s="90">
        <v>11600</v>
      </c>
      <c r="I13" s="532">
        <v>8.9</v>
      </c>
      <c r="K13" s="90">
        <v>11600</v>
      </c>
      <c r="L13" s="532">
        <v>8.6999999999999993</v>
      </c>
    </row>
    <row r="14" spans="1:12" ht="13.8" x14ac:dyDescent="0.25">
      <c r="A14" s="51" t="s">
        <v>1159</v>
      </c>
      <c r="B14" s="151">
        <v>25100</v>
      </c>
      <c r="C14" s="532">
        <v>19.899999999999999</v>
      </c>
      <c r="D14" s="151"/>
      <c r="E14" s="151">
        <v>23300</v>
      </c>
      <c r="F14" s="532">
        <v>18.399999999999999</v>
      </c>
      <c r="G14" s="151"/>
      <c r="H14" s="151">
        <v>27500</v>
      </c>
      <c r="I14" s="532">
        <v>21.1</v>
      </c>
      <c r="K14" s="151">
        <v>24300</v>
      </c>
      <c r="L14" s="532">
        <v>18.3</v>
      </c>
    </row>
    <row r="15" spans="1:12" ht="15" x14ac:dyDescent="0.25">
      <c r="A15" s="51" t="s">
        <v>2288</v>
      </c>
      <c r="B15" s="90">
        <v>4900</v>
      </c>
      <c r="C15" s="1013">
        <v>5.6</v>
      </c>
      <c r="D15" s="151"/>
      <c r="E15" s="90">
        <v>6700</v>
      </c>
      <c r="F15" s="1013">
        <v>7.5</v>
      </c>
      <c r="G15" s="151"/>
      <c r="H15" s="90">
        <v>4900</v>
      </c>
      <c r="I15" s="1013">
        <v>5.5</v>
      </c>
      <c r="K15" s="90">
        <v>5200</v>
      </c>
      <c r="L15" s="1013">
        <v>5.7</v>
      </c>
    </row>
    <row r="16" spans="1:12" ht="13.8" x14ac:dyDescent="0.25">
      <c r="A16" s="26"/>
      <c r="B16" s="151"/>
      <c r="C16" s="532"/>
      <c r="D16" s="35"/>
      <c r="E16" s="151"/>
      <c r="F16" s="532"/>
      <c r="G16" s="35"/>
      <c r="H16" s="151"/>
      <c r="I16" s="532"/>
      <c r="K16" s="151"/>
      <c r="L16" s="532"/>
    </row>
    <row r="17" spans="1:12" ht="13.8" x14ac:dyDescent="0.25">
      <c r="A17" s="1246" t="s">
        <v>2292</v>
      </c>
      <c r="B17" s="90">
        <v>58700</v>
      </c>
      <c r="C17" s="1013">
        <v>50.8</v>
      </c>
      <c r="D17" s="35"/>
      <c r="E17" s="90">
        <v>63800</v>
      </c>
      <c r="F17" s="1013">
        <v>55.2</v>
      </c>
      <c r="G17" s="35"/>
      <c r="H17" s="90">
        <v>56200</v>
      </c>
      <c r="I17" s="1013">
        <v>47</v>
      </c>
      <c r="K17" s="90">
        <v>67000</v>
      </c>
      <c r="L17" s="1013">
        <v>55.8</v>
      </c>
    </row>
    <row r="18" spans="1:12" ht="13.8" x14ac:dyDescent="0.25">
      <c r="A18" s="1246" t="s">
        <v>2584</v>
      </c>
      <c r="B18" s="90">
        <v>4400</v>
      </c>
      <c r="C18" s="1013">
        <v>50.3</v>
      </c>
      <c r="D18" s="35"/>
      <c r="E18" s="90">
        <v>4200</v>
      </c>
      <c r="F18" s="1013">
        <v>53.1</v>
      </c>
      <c r="G18" s="35"/>
      <c r="H18" s="90">
        <v>3400</v>
      </c>
      <c r="I18" s="1013">
        <v>38.9</v>
      </c>
      <c r="K18" s="90">
        <v>4800</v>
      </c>
      <c r="L18" s="1013">
        <v>52.7</v>
      </c>
    </row>
    <row r="19" spans="1:12" ht="13.8" x14ac:dyDescent="0.25">
      <c r="A19" s="1246" t="s">
        <v>2293</v>
      </c>
      <c r="B19" s="151">
        <v>19300</v>
      </c>
      <c r="C19" s="532">
        <v>15.3</v>
      </c>
      <c r="D19" s="35"/>
      <c r="E19" s="151">
        <v>21400</v>
      </c>
      <c r="F19" s="532">
        <v>16.7</v>
      </c>
      <c r="G19" s="35"/>
      <c r="H19" s="151">
        <v>22500</v>
      </c>
      <c r="I19" s="532">
        <v>17.3</v>
      </c>
      <c r="K19" s="151">
        <v>21800</v>
      </c>
      <c r="L19" s="532">
        <v>16.399999999999999</v>
      </c>
    </row>
    <row r="20" spans="1:12" ht="16.2" x14ac:dyDescent="0.25">
      <c r="A20" s="1246" t="s">
        <v>2294</v>
      </c>
      <c r="B20" s="151">
        <v>25300</v>
      </c>
      <c r="C20" s="532">
        <v>20.100000000000001</v>
      </c>
      <c r="D20" s="35"/>
      <c r="E20" s="151">
        <v>21300</v>
      </c>
      <c r="F20" s="532">
        <v>16.7</v>
      </c>
      <c r="G20" s="35"/>
      <c r="H20" s="151">
        <v>22700</v>
      </c>
      <c r="I20" s="532">
        <v>17.5</v>
      </c>
      <c r="K20" s="151">
        <v>27700</v>
      </c>
      <c r="L20" s="532">
        <v>20.8</v>
      </c>
    </row>
    <row r="21" spans="1:12" ht="16.2" x14ac:dyDescent="0.25">
      <c r="A21" s="1246" t="s">
        <v>2295</v>
      </c>
      <c r="B21" s="151">
        <v>36200</v>
      </c>
      <c r="C21" s="532">
        <v>30.3</v>
      </c>
      <c r="D21" s="35"/>
      <c r="E21" s="151">
        <v>31300</v>
      </c>
      <c r="F21" s="532">
        <v>25.9</v>
      </c>
      <c r="G21" s="35"/>
      <c r="H21" s="151" t="s">
        <v>1253</v>
      </c>
      <c r="I21" s="532" t="s">
        <v>1253</v>
      </c>
      <c r="K21" s="90">
        <v>26800</v>
      </c>
      <c r="L21" s="1013">
        <v>21</v>
      </c>
    </row>
    <row r="22" spans="1:12" ht="13.8" x14ac:dyDescent="0.25">
      <c r="A22" s="1246" t="s">
        <v>2290</v>
      </c>
      <c r="B22" s="151">
        <v>76000</v>
      </c>
      <c r="C22" s="532">
        <v>60</v>
      </c>
      <c r="D22" s="35"/>
      <c r="E22" s="151">
        <v>79500</v>
      </c>
      <c r="F22" s="532">
        <v>61.9</v>
      </c>
      <c r="G22" s="35"/>
      <c r="H22" s="151">
        <v>81900</v>
      </c>
      <c r="I22" s="532">
        <v>62.8</v>
      </c>
      <c r="K22" s="151">
        <v>76700</v>
      </c>
      <c r="L22" s="532">
        <v>57.5</v>
      </c>
    </row>
    <row r="23" spans="1:12" ht="13.8" x14ac:dyDescent="0.25">
      <c r="A23" s="1246" t="s">
        <v>2298</v>
      </c>
      <c r="B23" s="151">
        <v>45800</v>
      </c>
      <c r="C23" s="532">
        <v>41.9</v>
      </c>
      <c r="D23" s="35"/>
      <c r="E23" s="151">
        <v>42800</v>
      </c>
      <c r="F23" s="532">
        <v>38.5</v>
      </c>
      <c r="G23" s="35"/>
      <c r="H23" s="151">
        <v>39000</v>
      </c>
      <c r="I23" s="532">
        <v>34.6</v>
      </c>
      <c r="K23" s="151">
        <v>41900</v>
      </c>
      <c r="L23" s="532">
        <v>36.6</v>
      </c>
    </row>
    <row r="24" spans="1:12" ht="13.8" x14ac:dyDescent="0.25">
      <c r="A24" s="1246" t="s">
        <v>2299</v>
      </c>
      <c r="B24" s="151">
        <v>32500</v>
      </c>
      <c r="C24" s="532">
        <v>29.7</v>
      </c>
      <c r="D24" s="35"/>
      <c r="E24" s="151">
        <v>33300</v>
      </c>
      <c r="F24" s="532">
        <v>30</v>
      </c>
      <c r="G24" s="35"/>
      <c r="H24" s="151">
        <v>42600</v>
      </c>
      <c r="I24" s="532">
        <v>37.799999999999997</v>
      </c>
      <c r="K24" s="151">
        <v>40800</v>
      </c>
      <c r="L24" s="532">
        <v>35.6</v>
      </c>
    </row>
    <row r="25" spans="1:12" ht="13.8" x14ac:dyDescent="0.25">
      <c r="A25" s="1246" t="s">
        <v>2585</v>
      </c>
      <c r="B25" s="151">
        <v>1800</v>
      </c>
      <c r="C25" s="532">
        <v>21.5</v>
      </c>
      <c r="D25" s="35"/>
      <c r="E25" s="151">
        <v>2100</v>
      </c>
      <c r="F25" s="532">
        <v>28.7</v>
      </c>
      <c r="G25" s="35"/>
      <c r="H25" s="151">
        <v>1400</v>
      </c>
      <c r="I25" s="532">
        <v>18.399999999999999</v>
      </c>
      <c r="K25" s="151">
        <v>2600</v>
      </c>
      <c r="L25" s="532">
        <v>31.8</v>
      </c>
    </row>
    <row r="26" spans="1:12" ht="13.8" x14ac:dyDescent="0.25">
      <c r="A26" s="26"/>
      <c r="B26" s="151"/>
      <c r="C26" s="532"/>
      <c r="D26" s="35"/>
      <c r="E26" s="151"/>
      <c r="F26" s="532"/>
      <c r="G26" s="35"/>
      <c r="H26" s="151"/>
      <c r="I26" s="532"/>
      <c r="K26" s="151"/>
      <c r="L26" s="532"/>
    </row>
    <row r="27" spans="1:12" ht="13.8" x14ac:dyDescent="0.25">
      <c r="A27" s="1246" t="s">
        <v>2291</v>
      </c>
      <c r="B27" s="151">
        <v>112400</v>
      </c>
      <c r="C27" s="532">
        <v>89.2</v>
      </c>
      <c r="D27" s="35"/>
      <c r="E27" s="151">
        <v>106100</v>
      </c>
      <c r="F27" s="532">
        <v>83.4</v>
      </c>
      <c r="G27" s="35"/>
      <c r="H27" s="151">
        <v>105600</v>
      </c>
      <c r="I27" s="532">
        <v>81.400000000000006</v>
      </c>
      <c r="K27" s="151">
        <v>112900</v>
      </c>
      <c r="L27" s="532">
        <v>85.1</v>
      </c>
    </row>
    <row r="28" spans="1:12" ht="13.8" x14ac:dyDescent="0.25">
      <c r="A28" s="26" t="s">
        <v>1154</v>
      </c>
      <c r="B28" s="151">
        <v>98300</v>
      </c>
      <c r="C28" s="532">
        <v>78.7</v>
      </c>
      <c r="D28" s="35"/>
      <c r="E28" s="151" t="s">
        <v>1253</v>
      </c>
      <c r="F28" s="532" t="s">
        <v>1253</v>
      </c>
      <c r="G28" s="35"/>
      <c r="H28" s="90" t="s">
        <v>1253</v>
      </c>
      <c r="I28" s="1013" t="s">
        <v>1253</v>
      </c>
      <c r="K28" s="90" t="s">
        <v>1253</v>
      </c>
      <c r="L28" s="1013" t="s">
        <v>1253</v>
      </c>
    </row>
    <row r="29" spans="1:12" ht="13.8" x14ac:dyDescent="0.25">
      <c r="A29" s="26"/>
    </row>
    <row r="30" spans="1:12" x14ac:dyDescent="0.25">
      <c r="A30" s="160" t="s">
        <v>275</v>
      </c>
    </row>
    <row r="31" spans="1:12" ht="13.8" x14ac:dyDescent="0.25">
      <c r="A31" s="26"/>
    </row>
    <row r="32" spans="1:12" ht="13.8" x14ac:dyDescent="0.25">
      <c r="A32" s="533" t="s">
        <v>2289</v>
      </c>
    </row>
    <row r="33" spans="1:9" ht="13.8" x14ac:dyDescent="0.25">
      <c r="A33" s="160" t="s">
        <v>2296</v>
      </c>
    </row>
    <row r="34" spans="1:9" ht="13.8" x14ac:dyDescent="0.25">
      <c r="A34" s="533" t="s">
        <v>2297</v>
      </c>
    </row>
    <row r="35" spans="1:9" x14ac:dyDescent="0.25">
      <c r="A35" s="160"/>
    </row>
    <row r="37" spans="1:9" ht="13.8" x14ac:dyDescent="0.25">
      <c r="A37" s="1232" t="s">
        <v>1665</v>
      </c>
    </row>
    <row r="38" spans="1:9" ht="14.25" customHeight="1" x14ac:dyDescent="0.25">
      <c r="A38" s="1487" t="s">
        <v>2300</v>
      </c>
      <c r="B38" s="1487"/>
      <c r="C38" s="1487"/>
      <c r="D38" s="1487"/>
      <c r="E38" s="1487"/>
      <c r="F38" s="1487"/>
      <c r="G38" s="1487"/>
      <c r="H38" s="1487"/>
      <c r="I38" s="1487"/>
    </row>
    <row r="39" spans="1:9" ht="14.25" customHeight="1" x14ac:dyDescent="0.25"/>
  </sheetData>
  <customSheetViews>
    <customSheetView guid="{9014CDA8-C3FC-41E6-A045-DAEFC55B82B1}">
      <selection sqref="A1:I1"/>
      <pageMargins left="0.75" right="0.75" top="1" bottom="1" header="0.5" footer="0.5"/>
      <pageSetup scale="84" orientation="portrait" horizontalDpi="1200" verticalDpi="1200" r:id="rId1"/>
      <headerFooter alignWithMargins="0">
        <oddFooter>&amp;C&amp;P</oddFooter>
      </headerFooter>
    </customSheetView>
    <customSheetView guid="{F67F5823-51D5-4D47-B100-5B47C1E6BCB9}" showPageBreaks="1">
      <selection sqref="A1:I1"/>
      <pageMargins left="0.75" right="0.75" top="1" bottom="1" header="0.5" footer="0.5"/>
      <pageSetup scale="84" orientation="portrait" horizontalDpi="1200" verticalDpi="1200" r:id="rId2"/>
      <headerFooter alignWithMargins="0">
        <oddFooter>&amp;C&amp;P</oddFooter>
      </headerFooter>
    </customSheetView>
  </customSheetViews>
  <mergeCells count="9">
    <mergeCell ref="A38:I38"/>
    <mergeCell ref="A1:L1"/>
    <mergeCell ref="A3:L3"/>
    <mergeCell ref="A4:L4"/>
    <mergeCell ref="A5:L5"/>
    <mergeCell ref="B8:C8"/>
    <mergeCell ref="E8:F8"/>
    <mergeCell ref="H8:I8"/>
    <mergeCell ref="K8:L8"/>
  </mergeCells>
  <phoneticPr fontId="33" type="noConversion"/>
  <hyperlinks>
    <hyperlink ref="A38:I38" r:id="rId3" display="Table 13-10-0096-01 - Health characteristics, annual estimates" xr:uid="{00000000-0004-0000-5200-000000000000}"/>
  </hyperlinks>
  <printOptions horizontalCentered="1"/>
  <pageMargins left="0.74803149606299202" right="0.74803149606299202" top="0.98425196850393704" bottom="0.98425196850393704" header="0.511811023622047" footer="0.511811023622047"/>
  <pageSetup scale="70" firstPageNumber="27" orientation="portrait" useFirstPageNumber="1" r:id="rId4"/>
  <headerFooter alignWithMargins="0"/>
  <legacyDrawingHF r:id="rId5"/>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59">
    <tabColor indexed="40"/>
    <pageSetUpPr fitToPage="1"/>
  </sheetPr>
  <dimension ref="A1:G59"/>
  <sheetViews>
    <sheetView zoomScaleNormal="100" workbookViewId="0">
      <selection activeCell="H33" sqref="H33"/>
    </sheetView>
  </sheetViews>
  <sheetFormatPr defaultRowHeight="13.2" x14ac:dyDescent="0.25"/>
  <cols>
    <col min="1" max="1" width="49.109375" customWidth="1"/>
    <col min="2" max="3" width="14.6640625" customWidth="1"/>
    <col min="4" max="4" width="14.6640625" style="81" customWidth="1"/>
    <col min="5" max="5" width="14.6640625" customWidth="1"/>
    <col min="6" max="6" width="13.5546875" bestFit="1" customWidth="1"/>
  </cols>
  <sheetData>
    <row r="1" spans="1:7" ht="17.399999999999999" x14ac:dyDescent="0.3">
      <c r="A1" s="1451" t="s">
        <v>2411</v>
      </c>
      <c r="B1" s="1451"/>
      <c r="C1" s="1451"/>
      <c r="D1" s="1451"/>
      <c r="E1" s="1451"/>
    </row>
    <row r="2" spans="1:7" ht="17.399999999999999" x14ac:dyDescent="0.3">
      <c r="A2" s="27"/>
    </row>
    <row r="3" spans="1:7" ht="17.399999999999999" x14ac:dyDescent="0.3">
      <c r="A3" s="1452" t="s">
        <v>393</v>
      </c>
      <c r="B3" s="1452"/>
      <c r="C3" s="1452"/>
      <c r="D3" s="1452"/>
      <c r="E3" s="1452"/>
    </row>
    <row r="4" spans="1:7" ht="17.399999999999999" x14ac:dyDescent="0.3">
      <c r="A4" s="1452" t="s">
        <v>2587</v>
      </c>
      <c r="B4" s="1452"/>
      <c r="C4" s="1452"/>
      <c r="D4" s="1452"/>
      <c r="E4" s="1452"/>
    </row>
    <row r="5" spans="1:7" ht="17.399999999999999" x14ac:dyDescent="0.3">
      <c r="A5" s="1452" t="s">
        <v>1016</v>
      </c>
      <c r="B5" s="1452"/>
      <c r="C5" s="1452"/>
      <c r="D5" s="1452"/>
      <c r="E5" s="1452"/>
    </row>
    <row r="6" spans="1:7" ht="17.25" customHeight="1" x14ac:dyDescent="0.3">
      <c r="A6" s="1459" t="s">
        <v>1375</v>
      </c>
      <c r="B6" s="1459"/>
      <c r="C6" s="1459"/>
      <c r="D6" s="1459"/>
      <c r="E6" s="1459"/>
    </row>
    <row r="8" spans="1:7" s="37" customFormat="1" ht="15.6" x14ac:dyDescent="0.3">
      <c r="B8" s="37" t="s">
        <v>2122</v>
      </c>
      <c r="C8" s="37" t="s">
        <v>2263</v>
      </c>
      <c r="D8" s="37" t="s">
        <v>2355</v>
      </c>
      <c r="E8" s="37" t="s">
        <v>2588</v>
      </c>
    </row>
    <row r="9" spans="1:7" ht="4.5" customHeight="1" thickBot="1" x14ac:dyDescent="0.3">
      <c r="A9" s="24"/>
      <c r="B9" s="132"/>
      <c r="C9" s="132"/>
      <c r="D9" s="132"/>
      <c r="E9" s="132"/>
    </row>
    <row r="10" spans="1:7" ht="4.5" customHeight="1" x14ac:dyDescent="0.25">
      <c r="B10" s="81"/>
      <c r="C10" s="81"/>
      <c r="E10" s="81"/>
    </row>
    <row r="11" spans="1:7" s="32" customFormat="1" ht="13.8" x14ac:dyDescent="0.25">
      <c r="A11" s="32" t="s">
        <v>394</v>
      </c>
    </row>
    <row r="12" spans="1:7" s="26" customFormat="1" ht="12.75" customHeight="1" x14ac:dyDescent="0.25">
      <c r="D12" s="1114"/>
      <c r="E12" s="1232"/>
    </row>
    <row r="13" spans="1:7" s="26" customFormat="1" ht="13.8" x14ac:dyDescent="0.25">
      <c r="A13" s="26" t="s">
        <v>555</v>
      </c>
      <c r="B13" s="36">
        <v>380101</v>
      </c>
      <c r="C13" s="36">
        <v>390163</v>
      </c>
      <c r="D13" s="36">
        <v>418793</v>
      </c>
      <c r="E13" s="36">
        <v>419015</v>
      </c>
      <c r="F13" s="115"/>
      <c r="G13" s="115"/>
    </row>
    <row r="14" spans="1:7" s="26" customFormat="1" ht="13.8" x14ac:dyDescent="0.25">
      <c r="A14" s="26" t="s">
        <v>957</v>
      </c>
      <c r="B14" s="36">
        <v>203590</v>
      </c>
      <c r="C14" s="36">
        <v>209569</v>
      </c>
      <c r="D14" s="36">
        <v>218071</v>
      </c>
      <c r="E14" s="36">
        <v>231718</v>
      </c>
      <c r="F14" s="115"/>
      <c r="G14" s="115"/>
    </row>
    <row r="15" spans="1:7" s="26" customFormat="1" ht="13.8" x14ac:dyDescent="0.25">
      <c r="A15" s="26" t="s">
        <v>1277</v>
      </c>
      <c r="B15" s="13">
        <v>112259</v>
      </c>
      <c r="C15" s="13">
        <v>118832</v>
      </c>
      <c r="D15" s="13">
        <v>136393</v>
      </c>
      <c r="E15" s="13">
        <f>E17-SUM(E13:E14)</f>
        <v>196424</v>
      </c>
      <c r="F15" s="115"/>
    </row>
    <row r="16" spans="1:7" s="26" customFormat="1" ht="4.5" customHeight="1" x14ac:dyDescent="0.25">
      <c r="B16" s="112"/>
      <c r="C16" s="112"/>
      <c r="D16" s="112"/>
      <c r="E16" s="112"/>
    </row>
    <row r="17" spans="1:6" s="32" customFormat="1" ht="13.8" x14ac:dyDescent="0.25">
      <c r="A17" s="32" t="s">
        <v>556</v>
      </c>
      <c r="B17" s="427">
        <v>695950</v>
      </c>
      <c r="C17" s="427">
        <v>718564</v>
      </c>
      <c r="D17" s="427">
        <v>773257</v>
      </c>
      <c r="E17" s="427">
        <v>847157</v>
      </c>
      <c r="F17" s="519"/>
    </row>
    <row r="18" spans="1:6" s="42" customFormat="1" ht="11.4" x14ac:dyDescent="0.2">
      <c r="A18" s="42" t="s">
        <v>564</v>
      </c>
      <c r="B18" s="428">
        <v>7.9151192811344417E-2</v>
      </c>
      <c r="C18" s="428">
        <v>3.2493713628852561E-2</v>
      </c>
      <c r="D18" s="428">
        <v>7.6114305754254374E-2</v>
      </c>
      <c r="E18" s="428">
        <f>E17/D17-1</f>
        <v>9.5569778223798751E-2</v>
      </c>
    </row>
    <row r="19" spans="1:6" s="26" customFormat="1" ht="12.75" customHeight="1" x14ac:dyDescent="0.25">
      <c r="B19" s="429"/>
      <c r="C19" s="429"/>
      <c r="D19" s="429"/>
      <c r="E19" s="429"/>
    </row>
    <row r="20" spans="1:6" s="32" customFormat="1" ht="13.8" x14ac:dyDescent="0.25">
      <c r="A20" s="32" t="s">
        <v>573</v>
      </c>
      <c r="B20" s="539"/>
      <c r="C20" s="539"/>
      <c r="D20" s="539"/>
      <c r="E20" s="539"/>
    </row>
    <row r="21" spans="1:6" s="32" customFormat="1" ht="12.75" customHeight="1" x14ac:dyDescent="0.25">
      <c r="B21" s="430"/>
      <c r="C21" s="430"/>
      <c r="D21" s="430"/>
      <c r="E21" s="430"/>
    </row>
    <row r="22" spans="1:6" s="26" customFormat="1" ht="13.8" x14ac:dyDescent="0.25">
      <c r="A22" s="26" t="s">
        <v>359</v>
      </c>
      <c r="B22" s="431">
        <v>895958</v>
      </c>
      <c r="C22" s="431">
        <v>1016432</v>
      </c>
      <c r="D22" s="431">
        <v>1035447</v>
      </c>
      <c r="E22" s="431">
        <v>1060761</v>
      </c>
      <c r="F22" s="115"/>
    </row>
    <row r="23" spans="1:6" s="26" customFormat="1" ht="6.75" customHeight="1" x14ac:dyDescent="0.25">
      <c r="B23" s="431"/>
      <c r="C23" s="431"/>
      <c r="D23" s="431"/>
      <c r="E23" s="431"/>
    </row>
    <row r="24" spans="1:6" s="42" customFormat="1" ht="11.4" x14ac:dyDescent="0.2">
      <c r="A24" s="42" t="s">
        <v>360</v>
      </c>
      <c r="B24" s="432">
        <v>235032</v>
      </c>
      <c r="C24" s="432">
        <v>300814</v>
      </c>
      <c r="D24" s="432">
        <v>311562</v>
      </c>
      <c r="E24" s="432">
        <v>334941</v>
      </c>
    </row>
    <row r="25" spans="1:6" s="42" customFormat="1" ht="11.4" x14ac:dyDescent="0.2">
      <c r="A25" s="42" t="s">
        <v>361</v>
      </c>
      <c r="B25" s="432">
        <v>114640</v>
      </c>
      <c r="C25" s="432">
        <v>118714</v>
      </c>
      <c r="D25" s="432">
        <v>123087</v>
      </c>
      <c r="E25" s="432">
        <v>128425</v>
      </c>
    </row>
    <row r="26" spans="1:6" s="42" customFormat="1" ht="11.4" x14ac:dyDescent="0.2">
      <c r="A26" s="42" t="s">
        <v>362</v>
      </c>
      <c r="B26" s="432">
        <v>349906</v>
      </c>
      <c r="C26" s="432">
        <v>381416</v>
      </c>
      <c r="D26" s="432">
        <v>388080</v>
      </c>
      <c r="E26" s="432">
        <v>409855</v>
      </c>
    </row>
    <row r="27" spans="1:6" s="42" customFormat="1" ht="11.4" x14ac:dyDescent="0.2">
      <c r="A27" s="42" t="s">
        <v>363</v>
      </c>
      <c r="B27" s="432">
        <v>79938</v>
      </c>
      <c r="C27" s="432">
        <v>98124</v>
      </c>
      <c r="D27" s="432">
        <v>93587</v>
      </c>
      <c r="E27" s="432">
        <v>65146</v>
      </c>
    </row>
    <row r="28" spans="1:6" s="42" customFormat="1" ht="11.4" x14ac:dyDescent="0.2">
      <c r="A28" s="42" t="s">
        <v>1352</v>
      </c>
      <c r="B28" s="433">
        <v>116442</v>
      </c>
      <c r="C28" s="433">
        <v>117364</v>
      </c>
      <c r="D28" s="433">
        <v>119131</v>
      </c>
      <c r="E28" s="433">
        <f>E22-SUM(E24:E27)</f>
        <v>122394</v>
      </c>
    </row>
    <row r="29" spans="1:6" s="42" customFormat="1" ht="12.75" customHeight="1" x14ac:dyDescent="0.2">
      <c r="B29" s="433"/>
      <c r="C29" s="433"/>
      <c r="D29" s="433"/>
      <c r="E29" s="433"/>
    </row>
    <row r="30" spans="1:6" s="26" customFormat="1" ht="13.8" x14ac:dyDescent="0.25">
      <c r="A30" s="26" t="s">
        <v>574</v>
      </c>
      <c r="B30" s="431">
        <v>35111</v>
      </c>
      <c r="C30" s="431">
        <v>37064</v>
      </c>
      <c r="D30" s="431">
        <v>37272</v>
      </c>
      <c r="E30" s="431">
        <v>40233</v>
      </c>
    </row>
    <row r="31" spans="1:6" s="26" customFormat="1" ht="13.8" x14ac:dyDescent="0.25">
      <c r="A31" s="26" t="s">
        <v>575</v>
      </c>
      <c r="B31" s="431">
        <v>62056</v>
      </c>
      <c r="C31" s="431">
        <v>65333</v>
      </c>
      <c r="D31" s="431">
        <v>70922</v>
      </c>
      <c r="E31" s="431">
        <v>76129</v>
      </c>
    </row>
    <row r="32" spans="1:6" s="26" customFormat="1" ht="12" customHeight="1" x14ac:dyDescent="0.25">
      <c r="B32" s="431"/>
      <c r="C32" s="431"/>
      <c r="D32" s="431"/>
      <c r="E32" s="431"/>
    </row>
    <row r="33" spans="1:6" s="26" customFormat="1" ht="13.8" x14ac:dyDescent="0.25">
      <c r="A33" s="26" t="s">
        <v>1697</v>
      </c>
      <c r="B33" s="431">
        <v>30835</v>
      </c>
      <c r="C33" s="431">
        <v>30766</v>
      </c>
      <c r="D33" s="431">
        <v>32926</v>
      </c>
      <c r="E33" s="431">
        <v>30597</v>
      </c>
    </row>
    <row r="34" spans="1:6" s="42" customFormat="1" ht="11.4" x14ac:dyDescent="0.2">
      <c r="B34" s="433"/>
      <c r="C34" s="433"/>
      <c r="D34" s="433"/>
      <c r="E34" s="433"/>
    </row>
    <row r="35" spans="1:6" s="26" customFormat="1" ht="13.8" x14ac:dyDescent="0.25">
      <c r="A35" s="26" t="s">
        <v>415</v>
      </c>
      <c r="B35" s="431">
        <v>97018</v>
      </c>
      <c r="C35" s="431">
        <v>98043</v>
      </c>
      <c r="D35" s="431">
        <v>106364</v>
      </c>
      <c r="E35" s="431">
        <f>SUM(E37:E38)</f>
        <v>109501</v>
      </c>
    </row>
    <row r="36" spans="1:6" s="26" customFormat="1" ht="6.75" customHeight="1" x14ac:dyDescent="0.25">
      <c r="B36" s="431"/>
      <c r="C36" s="431"/>
      <c r="D36" s="431"/>
      <c r="E36" s="431"/>
    </row>
    <row r="37" spans="1:6" s="42" customFormat="1" ht="11.4" x14ac:dyDescent="0.2">
      <c r="A37" s="42" t="s">
        <v>416</v>
      </c>
      <c r="B37" s="432">
        <v>23914</v>
      </c>
      <c r="C37" s="432">
        <v>27298</v>
      </c>
      <c r="D37" s="432">
        <v>41624</v>
      </c>
      <c r="E37" s="432">
        <v>38481</v>
      </c>
    </row>
    <row r="38" spans="1:6" s="42" customFormat="1" ht="11.4" x14ac:dyDescent="0.2">
      <c r="A38" s="42" t="s">
        <v>417</v>
      </c>
      <c r="B38" s="433">
        <v>73104</v>
      </c>
      <c r="C38" s="433">
        <v>70745</v>
      </c>
      <c r="D38" s="433">
        <v>64740</v>
      </c>
      <c r="E38" s="433">
        <v>71020</v>
      </c>
    </row>
    <row r="39" spans="1:6" s="42" customFormat="1" ht="11.4" x14ac:dyDescent="0.2">
      <c r="B39" s="433"/>
      <c r="C39" s="433"/>
      <c r="D39" s="433"/>
      <c r="E39" s="433"/>
    </row>
    <row r="40" spans="1:6" s="42" customFormat="1" ht="13.8" x14ac:dyDescent="0.25">
      <c r="A40" s="26" t="s">
        <v>418</v>
      </c>
      <c r="B40" s="431">
        <v>11433</v>
      </c>
      <c r="C40" s="431">
        <v>11153</v>
      </c>
      <c r="D40" s="431">
        <v>11988</v>
      </c>
      <c r="E40" s="431">
        <v>12046</v>
      </c>
    </row>
    <row r="41" spans="1:6" s="26" customFormat="1" ht="4.5" customHeight="1" x14ac:dyDescent="0.25">
      <c r="B41" s="434"/>
      <c r="C41" s="434"/>
      <c r="D41" s="434"/>
      <c r="E41" s="434"/>
    </row>
    <row r="42" spans="1:6" s="32" customFormat="1" ht="13.8" x14ac:dyDescent="0.25">
      <c r="A42" s="32" t="s">
        <v>1330</v>
      </c>
      <c r="B42" s="427">
        <v>1132411</v>
      </c>
      <c r="C42" s="427">
        <v>1258791</v>
      </c>
      <c r="D42" s="427">
        <v>1294919</v>
      </c>
      <c r="E42" s="427">
        <f>E22+E30+E31+E33+E35+E40</f>
        <v>1329267</v>
      </c>
      <c r="F42" s="519"/>
    </row>
    <row r="43" spans="1:6" s="42" customFormat="1" ht="11.4" x14ac:dyDescent="0.2">
      <c r="A43" s="42" t="s">
        <v>564</v>
      </c>
      <c r="B43" s="428">
        <v>2.4986287185261524E-2</v>
      </c>
      <c r="C43" s="428">
        <v>0.11160258951917634</v>
      </c>
      <c r="D43" s="428">
        <v>2.8700554738634088E-2</v>
      </c>
      <c r="E43" s="428">
        <f>E42/D42-1</f>
        <v>2.6525211229428303E-2</v>
      </c>
    </row>
    <row r="44" spans="1:6" s="26" customFormat="1" ht="13.8" x14ac:dyDescent="0.25">
      <c r="E44" s="1232"/>
    </row>
    <row r="45" spans="1:6" s="26" customFormat="1" ht="13.8" x14ac:dyDescent="0.25">
      <c r="E45" s="1232"/>
    </row>
    <row r="46" spans="1:6" s="32" customFormat="1" ht="13.8" x14ac:dyDescent="0.25">
      <c r="A46" s="32" t="s">
        <v>356</v>
      </c>
      <c r="B46" s="56">
        <v>1828361</v>
      </c>
      <c r="C46" s="56">
        <v>1977355</v>
      </c>
      <c r="D46" s="56">
        <v>2068176</v>
      </c>
      <c r="E46" s="56">
        <f>E17+E42</f>
        <v>2176424</v>
      </c>
      <c r="F46" s="519"/>
    </row>
    <row r="47" spans="1:6" s="26" customFormat="1" ht="13.8" x14ac:dyDescent="0.25">
      <c r="D47" s="1114"/>
      <c r="E47" s="1232"/>
    </row>
    <row r="48" spans="1:6" s="26" customFormat="1" ht="13.8" x14ac:dyDescent="0.25">
      <c r="A48" s="26" t="s">
        <v>766</v>
      </c>
      <c r="B48" s="36">
        <v>9060</v>
      </c>
      <c r="C48" s="36">
        <v>9710</v>
      </c>
      <c r="D48" s="36">
        <v>10515</v>
      </c>
      <c r="E48" s="36">
        <v>11172</v>
      </c>
      <c r="F48" s="519"/>
    </row>
    <row r="49" spans="1:6" s="26" customFormat="1" ht="4.5" customHeight="1" x14ac:dyDescent="0.25">
      <c r="B49" s="112"/>
      <c r="C49" s="112"/>
      <c r="D49" s="112"/>
      <c r="E49" s="112"/>
    </row>
    <row r="50" spans="1:6" s="32" customFormat="1" ht="14.4" thickBot="1" x14ac:dyDescent="0.3">
      <c r="A50" s="32" t="s">
        <v>358</v>
      </c>
      <c r="B50" s="176">
        <v>1837421</v>
      </c>
      <c r="C50" s="176">
        <v>1987065</v>
      </c>
      <c r="D50" s="176">
        <v>2078691</v>
      </c>
      <c r="E50" s="176">
        <f>E46+E48</f>
        <v>2187596</v>
      </c>
      <c r="F50" s="519"/>
    </row>
    <row r="51" spans="1:6" s="42" customFormat="1" ht="12" thickTop="1" x14ac:dyDescent="0.2">
      <c r="A51" s="42" t="s">
        <v>564</v>
      </c>
      <c r="B51" s="261">
        <v>4.475674458565293E-2</v>
      </c>
      <c r="C51" s="261">
        <v>8.1442413034356287E-2</v>
      </c>
      <c r="D51" s="261">
        <v>4.6111224343441171E-2</v>
      </c>
      <c r="E51" s="261">
        <f>E50/D50-1</f>
        <v>5.2391144234520626E-2</v>
      </c>
    </row>
    <row r="52" spans="1:6" x14ac:dyDescent="0.25">
      <c r="A52" s="81"/>
      <c r="B52" s="81"/>
      <c r="C52" s="81"/>
    </row>
    <row r="54" spans="1:6" ht="16.5" customHeight="1" x14ac:dyDescent="0.25">
      <c r="A54" s="1473" t="s">
        <v>2589</v>
      </c>
      <c r="B54" s="1473"/>
      <c r="C54" s="1473"/>
      <c r="D54" s="1473"/>
      <c r="E54" s="1473"/>
    </row>
    <row r="56" spans="1:6" ht="13.8" x14ac:dyDescent="0.25">
      <c r="A56" s="163"/>
    </row>
    <row r="59" spans="1:6" x14ac:dyDescent="0.25">
      <c r="B59" s="443"/>
      <c r="C59" s="443"/>
      <c r="D59" s="443"/>
      <c r="E59" s="443"/>
    </row>
  </sheetData>
  <customSheetViews>
    <customSheetView guid="{9014CDA8-C3FC-41E6-A045-DAEFC55B82B1}" showPageBreaks="1" fitToPage="1" printArea="1">
      <selection activeCell="E63" sqref="E63"/>
      <pageMargins left="0.75" right="0.75" top="1" bottom="1" header="0.5" footer="0.5"/>
      <printOptions horizontalCentered="1"/>
      <pageSetup scale="84"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E63" sqref="E63"/>
      <pageMargins left="0.75" right="0.75" top="1" bottom="1" header="0.5" footer="0.5"/>
      <printOptions horizontalCentered="1"/>
      <pageSetup scale="84" firstPageNumber="33" orientation="portrait" horizontalDpi="4294967293" verticalDpi="300" r:id="rId2"/>
      <headerFooter alignWithMargins="0">
        <oddFooter>&amp;C&amp;P</oddFooter>
      </headerFooter>
    </customSheetView>
  </customSheetViews>
  <mergeCells count="6">
    <mergeCell ref="A6:E6"/>
    <mergeCell ref="A54:E54"/>
    <mergeCell ref="A1:E1"/>
    <mergeCell ref="A3:E3"/>
    <mergeCell ref="A4:E4"/>
    <mergeCell ref="A5:E5"/>
  </mergeCells>
  <phoneticPr fontId="0" type="noConversion"/>
  <hyperlinks>
    <hyperlink ref="A54:E54" r:id="rId3" display="Source: P.E.I. Department of Finance, Public Accounts, volume I, Financial Statements 2013 - 2016." xr:uid="{00000000-0004-0000-5300-000000000000}"/>
  </hyperlinks>
  <printOptions horizontalCentered="1"/>
  <pageMargins left="0.74803149606299202" right="0.74803149606299202" top="0.98425196850393704" bottom="0.98425196850393704" header="0.511811023622047" footer="0.511811023622047"/>
  <pageSetup scale="84" firstPageNumber="27" orientation="portrait" useFirstPageNumber="1" r:id="rId4"/>
  <headerFooter alignWithMargins="0"/>
  <legacyDrawingHF r:id="rId5"/>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Sheet60">
    <tabColor indexed="40"/>
    <pageSetUpPr fitToPage="1"/>
  </sheetPr>
  <dimension ref="A1:E77"/>
  <sheetViews>
    <sheetView zoomScaleNormal="100" workbookViewId="0">
      <selection sqref="A1:E1"/>
    </sheetView>
  </sheetViews>
  <sheetFormatPr defaultRowHeight="13.2" x14ac:dyDescent="0.25"/>
  <cols>
    <col min="1" max="1" width="51.5546875" style="507" customWidth="1"/>
    <col min="2" max="4" width="15.5546875" customWidth="1"/>
    <col min="5" max="5" width="15.5546875" style="81" customWidth="1"/>
    <col min="6" max="6" width="11.88671875" bestFit="1" customWidth="1"/>
    <col min="7" max="7" width="12.5546875" bestFit="1" customWidth="1"/>
  </cols>
  <sheetData>
    <row r="1" spans="1:5" ht="17.399999999999999" x14ac:dyDescent="0.3">
      <c r="A1" s="1451" t="s">
        <v>2410</v>
      </c>
      <c r="B1" s="1451"/>
      <c r="C1" s="1451"/>
      <c r="D1" s="1451"/>
      <c r="E1" s="1451"/>
    </row>
    <row r="2" spans="1:5" ht="17.399999999999999" x14ac:dyDescent="0.3">
      <c r="A2" s="1014"/>
    </row>
    <row r="3" spans="1:5" ht="17.399999999999999" x14ac:dyDescent="0.3">
      <c r="A3" s="1452" t="s">
        <v>419</v>
      </c>
      <c r="B3" s="1452"/>
      <c r="C3" s="1452"/>
      <c r="D3" s="1452"/>
      <c r="E3" s="1452"/>
    </row>
    <row r="4" spans="1:5" ht="17.399999999999999" x14ac:dyDescent="0.3">
      <c r="A4" s="1452" t="s">
        <v>2587</v>
      </c>
      <c r="B4" s="1452"/>
      <c r="C4" s="1452"/>
      <c r="D4" s="1452"/>
      <c r="E4" s="1452"/>
    </row>
    <row r="5" spans="1:5" ht="17.399999999999999" x14ac:dyDescent="0.3">
      <c r="A5" s="1452" t="s">
        <v>53</v>
      </c>
      <c r="B5" s="1452"/>
      <c r="C5" s="1452"/>
      <c r="D5" s="1452"/>
      <c r="E5" s="1452"/>
    </row>
    <row r="6" spans="1:5" ht="15.6" x14ac:dyDescent="0.3">
      <c r="A6" s="1459" t="s">
        <v>1375</v>
      </c>
      <c r="B6" s="1459"/>
      <c r="C6" s="1459"/>
      <c r="D6" s="1459"/>
      <c r="E6" s="1459"/>
    </row>
    <row r="8" spans="1:5" s="28" customFormat="1" ht="17.25" customHeight="1" x14ac:dyDescent="0.3">
      <c r="A8" s="663"/>
      <c r="B8" s="957" t="s">
        <v>2122</v>
      </c>
      <c r="C8" s="1011" t="s">
        <v>2263</v>
      </c>
      <c r="D8" s="1113" t="s">
        <v>2355</v>
      </c>
      <c r="E8" s="1224" t="s">
        <v>2588</v>
      </c>
    </row>
    <row r="9" spans="1:5" ht="4.5" customHeight="1" thickBot="1" x14ac:dyDescent="0.3">
      <c r="A9" s="456"/>
      <c r="B9" s="132"/>
      <c r="C9" s="132"/>
      <c r="D9" s="132"/>
      <c r="E9" s="132"/>
    </row>
    <row r="10" spans="1:5" ht="4.5" customHeight="1" x14ac:dyDescent="0.25">
      <c r="B10" s="81"/>
      <c r="C10" s="81"/>
      <c r="D10" s="81"/>
    </row>
    <row r="11" spans="1:5" s="32" customFormat="1" ht="13.8" x14ac:dyDescent="0.25">
      <c r="A11" s="430" t="s">
        <v>420</v>
      </c>
    </row>
    <row r="12" spans="1:5" s="26" customFormat="1" ht="12.75" customHeight="1" x14ac:dyDescent="0.25">
      <c r="A12" s="429"/>
      <c r="B12" s="429"/>
      <c r="C12" s="429"/>
      <c r="D12" s="429"/>
      <c r="E12" s="429"/>
    </row>
    <row r="13" spans="1:5" s="1375" customFormat="1" ht="12.75" customHeight="1" x14ac:dyDescent="0.3">
      <c r="A13" s="429" t="s">
        <v>2356</v>
      </c>
      <c r="B13" s="1379" t="s">
        <v>1261</v>
      </c>
      <c r="C13" s="1379" t="s">
        <v>1261</v>
      </c>
      <c r="D13" s="1379" t="s">
        <v>1261</v>
      </c>
      <c r="E13" s="435">
        <v>92439</v>
      </c>
    </row>
    <row r="14" spans="1:5" s="1375" customFormat="1" ht="12.75" customHeight="1" x14ac:dyDescent="0.25">
      <c r="A14" s="1015" t="s">
        <v>2590</v>
      </c>
      <c r="B14" s="521" t="s">
        <v>1261</v>
      </c>
      <c r="C14" s="521" t="s">
        <v>1261</v>
      </c>
      <c r="D14" s="521" t="s">
        <v>1261</v>
      </c>
      <c r="E14" s="521">
        <v>17991</v>
      </c>
    </row>
    <row r="15" spans="1:5" s="1375" customFormat="1" ht="12.75" customHeight="1" x14ac:dyDescent="0.25">
      <c r="A15" s="1015" t="s">
        <v>1940</v>
      </c>
      <c r="B15" s="521" t="s">
        <v>1261</v>
      </c>
      <c r="C15" s="521" t="s">
        <v>1261</v>
      </c>
      <c r="D15" s="521" t="s">
        <v>1261</v>
      </c>
      <c r="E15" s="433">
        <v>51593</v>
      </c>
    </row>
    <row r="16" spans="1:5" s="1375" customFormat="1" ht="12.75" customHeight="1" x14ac:dyDescent="0.25">
      <c r="A16" s="1015" t="s">
        <v>1941</v>
      </c>
      <c r="B16" s="521" t="s">
        <v>1261</v>
      </c>
      <c r="C16" s="521" t="s">
        <v>1261</v>
      </c>
      <c r="D16" s="521" t="s">
        <v>1261</v>
      </c>
      <c r="E16" s="433">
        <v>22855</v>
      </c>
    </row>
    <row r="17" spans="1:5" s="1375" customFormat="1" ht="12.75" customHeight="1" x14ac:dyDescent="0.25">
      <c r="A17" s="429"/>
      <c r="B17" s="429"/>
      <c r="C17" s="429"/>
      <c r="D17" s="429"/>
      <c r="E17" s="429"/>
    </row>
    <row r="18" spans="1:5" s="26" customFormat="1" ht="12.75" customHeight="1" x14ac:dyDescent="0.3">
      <c r="A18" s="429" t="s">
        <v>1886</v>
      </c>
      <c r="B18" s="435">
        <v>66788</v>
      </c>
      <c r="C18" s="435">
        <v>74898</v>
      </c>
      <c r="D18" s="435">
        <v>103577</v>
      </c>
      <c r="E18" s="1379" t="s">
        <v>1261</v>
      </c>
    </row>
    <row r="19" spans="1:5" s="26" customFormat="1" ht="12.75" customHeight="1" x14ac:dyDescent="0.25">
      <c r="A19" s="1015" t="s">
        <v>1939</v>
      </c>
      <c r="B19" s="521">
        <v>17161</v>
      </c>
      <c r="C19" s="521">
        <v>17284</v>
      </c>
      <c r="D19" s="521">
        <v>16849</v>
      </c>
      <c r="E19" s="521" t="s">
        <v>1261</v>
      </c>
    </row>
    <row r="20" spans="1:5" s="26" customFormat="1" ht="12.75" customHeight="1" x14ac:dyDescent="0.25">
      <c r="A20" s="1015" t="s">
        <v>276</v>
      </c>
      <c r="B20" s="521">
        <v>5</v>
      </c>
      <c r="C20" s="521">
        <v>5</v>
      </c>
      <c r="D20" s="521">
        <v>10</v>
      </c>
      <c r="E20" s="521" t="s">
        <v>1261</v>
      </c>
    </row>
    <row r="21" spans="1:5" s="1232" customFormat="1" ht="12.75" customHeight="1" x14ac:dyDescent="0.25">
      <c r="A21" s="1015" t="s">
        <v>1940</v>
      </c>
      <c r="B21" s="433">
        <v>25541</v>
      </c>
      <c r="C21" s="433">
        <v>33722</v>
      </c>
      <c r="D21" s="433">
        <v>61230</v>
      </c>
      <c r="E21" s="521" t="s">
        <v>1261</v>
      </c>
    </row>
    <row r="22" spans="1:5" s="1232" customFormat="1" ht="12.75" customHeight="1" x14ac:dyDescent="0.25">
      <c r="A22" s="1015" t="s">
        <v>1941</v>
      </c>
      <c r="B22" s="433">
        <v>24081</v>
      </c>
      <c r="C22" s="433">
        <v>23887</v>
      </c>
      <c r="D22" s="433">
        <v>25488</v>
      </c>
      <c r="E22" s="521" t="s">
        <v>1261</v>
      </c>
    </row>
    <row r="23" spans="1:5" s="1289" customFormat="1" ht="12.75" customHeight="1" x14ac:dyDescent="0.25">
      <c r="A23" s="1015"/>
      <c r="B23" s="433"/>
      <c r="C23" s="433"/>
      <c r="D23" s="433"/>
      <c r="E23" s="433"/>
    </row>
    <row r="24" spans="1:5" s="26" customFormat="1" ht="12.75" customHeight="1" x14ac:dyDescent="0.25">
      <c r="A24" s="429" t="s">
        <v>37</v>
      </c>
      <c r="B24" s="436">
        <v>1960</v>
      </c>
      <c r="C24" s="436">
        <v>2005</v>
      </c>
      <c r="D24" s="436">
        <v>1943</v>
      </c>
      <c r="E24" s="436">
        <v>2082</v>
      </c>
    </row>
    <row r="25" spans="1:5" s="1289" customFormat="1" ht="12.75" customHeight="1" x14ac:dyDescent="0.25">
      <c r="A25" s="429"/>
      <c r="B25" s="436"/>
      <c r="C25" s="436"/>
      <c r="D25" s="436"/>
      <c r="E25" s="436"/>
    </row>
    <row r="26" spans="1:5" s="26" customFormat="1" ht="12.75" customHeight="1" x14ac:dyDescent="0.3">
      <c r="A26" s="429" t="s">
        <v>1887</v>
      </c>
      <c r="B26" s="436">
        <v>20673</v>
      </c>
      <c r="C26" s="436">
        <v>45133</v>
      </c>
      <c r="D26" s="436">
        <v>56356</v>
      </c>
      <c r="E26" s="1379" t="s">
        <v>1261</v>
      </c>
    </row>
    <row r="27" spans="1:5" s="1289" customFormat="1" ht="12.75" customHeight="1" x14ac:dyDescent="0.25">
      <c r="A27" s="429"/>
      <c r="B27" s="436"/>
      <c r="C27" s="436"/>
      <c r="D27" s="436"/>
      <c r="E27" s="436"/>
    </row>
    <row r="28" spans="1:5" s="1375" customFormat="1" ht="12.75" customHeight="1" x14ac:dyDescent="0.3">
      <c r="A28" s="429" t="s">
        <v>2358</v>
      </c>
      <c r="B28" s="1379" t="s">
        <v>1261</v>
      </c>
      <c r="C28" s="1379" t="s">
        <v>1261</v>
      </c>
      <c r="D28" s="1379" t="s">
        <v>1261</v>
      </c>
      <c r="E28" s="436">
        <v>84505</v>
      </c>
    </row>
    <row r="29" spans="1:5" s="1375" customFormat="1" ht="12.75" customHeight="1" x14ac:dyDescent="0.25">
      <c r="A29" s="1015" t="s">
        <v>1945</v>
      </c>
      <c r="B29" s="521" t="s">
        <v>1261</v>
      </c>
      <c r="C29" s="521" t="s">
        <v>1261</v>
      </c>
      <c r="D29" s="521" t="s">
        <v>1261</v>
      </c>
      <c r="E29" s="433">
        <v>5543</v>
      </c>
    </row>
    <row r="30" spans="1:5" s="1375" customFormat="1" ht="12.75" customHeight="1" x14ac:dyDescent="0.25">
      <c r="A30" s="1015" t="s">
        <v>1474</v>
      </c>
      <c r="B30" s="521" t="s">
        <v>1261</v>
      </c>
      <c r="C30" s="521" t="s">
        <v>1261</v>
      </c>
      <c r="D30" s="521" t="s">
        <v>1261</v>
      </c>
      <c r="E30" s="433">
        <v>42870</v>
      </c>
    </row>
    <row r="31" spans="1:5" s="1375" customFormat="1" ht="12.75" customHeight="1" x14ac:dyDescent="0.25">
      <c r="A31" s="1015" t="s">
        <v>1698</v>
      </c>
      <c r="B31" s="521" t="s">
        <v>1261</v>
      </c>
      <c r="C31" s="521" t="s">
        <v>1261</v>
      </c>
      <c r="D31" s="521" t="s">
        <v>1261</v>
      </c>
      <c r="E31" s="433">
        <v>11095</v>
      </c>
    </row>
    <row r="32" spans="1:5" s="1375" customFormat="1" ht="12.75" customHeight="1" x14ac:dyDescent="0.25">
      <c r="A32" s="1015" t="s">
        <v>1579</v>
      </c>
      <c r="B32" s="521" t="s">
        <v>1261</v>
      </c>
      <c r="C32" s="521" t="s">
        <v>1261</v>
      </c>
      <c r="D32" s="521" t="s">
        <v>1261</v>
      </c>
      <c r="E32" s="433">
        <v>6</v>
      </c>
    </row>
    <row r="33" spans="1:5" s="1375" customFormat="1" ht="12.75" customHeight="1" x14ac:dyDescent="0.25">
      <c r="A33" s="1015" t="s">
        <v>1476</v>
      </c>
      <c r="B33" s="521" t="s">
        <v>1261</v>
      </c>
      <c r="C33" s="521" t="s">
        <v>1261</v>
      </c>
      <c r="D33" s="521" t="s">
        <v>1261</v>
      </c>
      <c r="E33" s="433">
        <v>1946</v>
      </c>
    </row>
    <row r="34" spans="1:5" s="1375" customFormat="1" ht="12.75" customHeight="1" x14ac:dyDescent="0.25">
      <c r="A34" s="1015" t="s">
        <v>1475</v>
      </c>
      <c r="B34" s="521" t="s">
        <v>1261</v>
      </c>
      <c r="C34" s="521" t="s">
        <v>1261</v>
      </c>
      <c r="D34" s="521" t="s">
        <v>1261</v>
      </c>
      <c r="E34" s="433">
        <v>792</v>
      </c>
    </row>
    <row r="35" spans="1:5" s="1375" customFormat="1" ht="12.75" customHeight="1" x14ac:dyDescent="0.25">
      <c r="A35" s="1015" t="s">
        <v>1477</v>
      </c>
      <c r="B35" s="521" t="s">
        <v>1261</v>
      </c>
      <c r="C35" s="521" t="s">
        <v>1261</v>
      </c>
      <c r="D35" s="521" t="s">
        <v>1261</v>
      </c>
      <c r="E35" s="433">
        <v>22253</v>
      </c>
    </row>
    <row r="36" spans="1:5" s="1375" customFormat="1" ht="12.75" customHeight="1" x14ac:dyDescent="0.25">
      <c r="A36" s="429"/>
      <c r="B36" s="436"/>
      <c r="C36" s="436"/>
      <c r="D36" s="436"/>
      <c r="E36" s="436"/>
    </row>
    <row r="37" spans="1:5" s="26" customFormat="1" ht="12.75" customHeight="1" x14ac:dyDescent="0.3">
      <c r="A37" s="429" t="s">
        <v>1889</v>
      </c>
      <c r="B37" s="435">
        <v>66011</v>
      </c>
      <c r="C37" s="435">
        <v>71349</v>
      </c>
      <c r="D37" s="435">
        <v>64448</v>
      </c>
      <c r="E37" s="1379" t="s">
        <v>1261</v>
      </c>
    </row>
    <row r="38" spans="1:5" s="26" customFormat="1" ht="12.75" customHeight="1" x14ac:dyDescent="0.25">
      <c r="A38" s="1015" t="s">
        <v>1945</v>
      </c>
      <c r="B38" s="521">
        <v>1001</v>
      </c>
      <c r="C38" s="521">
        <v>1020</v>
      </c>
      <c r="D38" s="521">
        <v>1053</v>
      </c>
      <c r="E38" s="521" t="s">
        <v>1261</v>
      </c>
    </row>
    <row r="39" spans="1:5" s="26" customFormat="1" ht="12.75" customHeight="1" x14ac:dyDescent="0.25">
      <c r="A39" s="1015" t="s">
        <v>1474</v>
      </c>
      <c r="B39" s="521">
        <v>37162</v>
      </c>
      <c r="C39" s="521">
        <v>43713</v>
      </c>
      <c r="D39" s="521">
        <v>41435</v>
      </c>
      <c r="E39" s="521" t="s">
        <v>1261</v>
      </c>
    </row>
    <row r="40" spans="1:5" s="26" customFormat="1" ht="12.75" customHeight="1" x14ac:dyDescent="0.25">
      <c r="A40" s="1015" t="s">
        <v>1698</v>
      </c>
      <c r="B40" s="521">
        <v>7314</v>
      </c>
      <c r="C40" s="521">
        <v>5697</v>
      </c>
      <c r="D40" s="521">
        <v>559</v>
      </c>
      <c r="E40" s="521" t="s">
        <v>1261</v>
      </c>
    </row>
    <row r="41" spans="1:5" s="26" customFormat="1" ht="12.75" customHeight="1" x14ac:dyDescent="0.25">
      <c r="A41" s="1015" t="s">
        <v>1579</v>
      </c>
      <c r="B41" s="521">
        <v>7</v>
      </c>
      <c r="C41" s="521">
        <v>7</v>
      </c>
      <c r="D41" s="521">
        <v>3</v>
      </c>
      <c r="E41" s="521" t="s">
        <v>1261</v>
      </c>
    </row>
    <row r="42" spans="1:5" s="26" customFormat="1" ht="12.75" customHeight="1" x14ac:dyDescent="0.25">
      <c r="A42" s="1015" t="s">
        <v>1475</v>
      </c>
      <c r="B42" s="521">
        <v>850</v>
      </c>
      <c r="C42" s="521">
        <v>513</v>
      </c>
      <c r="D42" s="521">
        <v>804</v>
      </c>
      <c r="E42" s="521" t="s">
        <v>1261</v>
      </c>
    </row>
    <row r="43" spans="1:5" s="26" customFormat="1" ht="12.75" customHeight="1" x14ac:dyDescent="0.25">
      <c r="A43" s="1015" t="s">
        <v>1477</v>
      </c>
      <c r="B43" s="521">
        <v>19677</v>
      </c>
      <c r="C43" s="521">
        <v>20399</v>
      </c>
      <c r="D43" s="521">
        <v>20594</v>
      </c>
      <c r="E43" s="521" t="s">
        <v>1261</v>
      </c>
    </row>
    <row r="44" spans="1:5" s="1289" customFormat="1" ht="12.75" customHeight="1" x14ac:dyDescent="0.25">
      <c r="A44" s="1015"/>
      <c r="B44" s="521"/>
      <c r="C44" s="521"/>
      <c r="D44" s="521"/>
      <c r="E44" s="521"/>
    </row>
    <row r="45" spans="1:5" s="1375" customFormat="1" ht="12.75" customHeight="1" x14ac:dyDescent="0.3">
      <c r="A45" s="429" t="s">
        <v>2359</v>
      </c>
      <c r="B45" s="1379" t="s">
        <v>1261</v>
      </c>
      <c r="C45" s="1379" t="s">
        <v>1261</v>
      </c>
      <c r="D45" s="1379" t="s">
        <v>1261</v>
      </c>
      <c r="E45" s="435">
        <v>420370</v>
      </c>
    </row>
    <row r="46" spans="1:5" s="1375" customFormat="1" ht="12.75" customHeight="1" x14ac:dyDescent="0.25">
      <c r="A46" s="1015" t="s">
        <v>1946</v>
      </c>
      <c r="B46" s="521" t="s">
        <v>1261</v>
      </c>
      <c r="C46" s="521" t="s">
        <v>1261</v>
      </c>
      <c r="D46" s="521" t="s">
        <v>1261</v>
      </c>
      <c r="E46" s="521">
        <v>166866</v>
      </c>
    </row>
    <row r="47" spans="1:5" s="1375" customFormat="1" ht="12.75" customHeight="1" x14ac:dyDescent="0.25">
      <c r="A47" s="1015" t="s">
        <v>2591</v>
      </c>
      <c r="B47" s="521" t="s">
        <v>1261</v>
      </c>
      <c r="C47" s="521" t="s">
        <v>1261</v>
      </c>
      <c r="D47" s="521" t="s">
        <v>1261</v>
      </c>
      <c r="E47" s="521">
        <v>224128</v>
      </c>
    </row>
    <row r="48" spans="1:5" s="1375" customFormat="1" ht="12.75" customHeight="1" x14ac:dyDescent="0.25">
      <c r="A48" s="1015" t="s">
        <v>265</v>
      </c>
      <c r="B48" s="521" t="s">
        <v>1261</v>
      </c>
      <c r="C48" s="521" t="s">
        <v>1261</v>
      </c>
      <c r="D48" s="521" t="s">
        <v>1261</v>
      </c>
      <c r="E48" s="521">
        <v>17526</v>
      </c>
    </row>
    <row r="49" spans="1:5" s="1375" customFormat="1" ht="12.75" customHeight="1" x14ac:dyDescent="0.25">
      <c r="A49" s="1015" t="s">
        <v>1175</v>
      </c>
      <c r="B49" s="521" t="s">
        <v>1261</v>
      </c>
      <c r="C49" s="521" t="s">
        <v>1261</v>
      </c>
      <c r="D49" s="521" t="s">
        <v>1261</v>
      </c>
      <c r="E49" s="521">
        <v>3728</v>
      </c>
    </row>
    <row r="50" spans="1:5" s="1375" customFormat="1" ht="12.75" customHeight="1" x14ac:dyDescent="0.25">
      <c r="A50" s="1015" t="s">
        <v>2592</v>
      </c>
      <c r="B50" s="521" t="s">
        <v>1261</v>
      </c>
      <c r="C50" s="521" t="s">
        <v>1261</v>
      </c>
      <c r="D50" s="521" t="s">
        <v>1261</v>
      </c>
      <c r="E50" s="521">
        <v>8122</v>
      </c>
    </row>
    <row r="51" spans="1:5" s="1375" customFormat="1" ht="12.75" customHeight="1" x14ac:dyDescent="0.25">
      <c r="A51" s="1015"/>
      <c r="B51" s="521"/>
      <c r="C51" s="521"/>
      <c r="D51" s="521"/>
      <c r="E51" s="521"/>
    </row>
    <row r="52" spans="1:5" s="26" customFormat="1" ht="12.75" customHeight="1" x14ac:dyDescent="0.3">
      <c r="A52" s="429" t="s">
        <v>1888</v>
      </c>
      <c r="B52" s="435">
        <v>255426</v>
      </c>
      <c r="C52" s="435">
        <v>266028</v>
      </c>
      <c r="D52" s="435">
        <v>278209</v>
      </c>
      <c r="E52" s="1379" t="s">
        <v>1261</v>
      </c>
    </row>
    <row r="53" spans="1:5" s="26" customFormat="1" ht="12.75" customHeight="1" x14ac:dyDescent="0.25">
      <c r="A53" s="1015" t="s">
        <v>1946</v>
      </c>
      <c r="B53" s="521">
        <v>33017</v>
      </c>
      <c r="C53" s="521">
        <v>36637</v>
      </c>
      <c r="D53" s="521">
        <v>42687</v>
      </c>
      <c r="E53" s="521" t="s">
        <v>1261</v>
      </c>
    </row>
    <row r="54" spans="1:5" s="26" customFormat="1" ht="12.75" customHeight="1" x14ac:dyDescent="0.25">
      <c r="A54" s="1015" t="s">
        <v>1476</v>
      </c>
      <c r="B54" s="521">
        <v>1491</v>
      </c>
      <c r="C54" s="521">
        <v>1478</v>
      </c>
      <c r="D54" s="521">
        <v>1600</v>
      </c>
      <c r="E54" s="521" t="s">
        <v>1261</v>
      </c>
    </row>
    <row r="55" spans="1:5" s="26" customFormat="1" ht="12.75" customHeight="1" x14ac:dyDescent="0.25">
      <c r="A55" s="1015" t="s">
        <v>2123</v>
      </c>
      <c r="B55" s="521">
        <v>203624</v>
      </c>
      <c r="C55" s="521">
        <v>208632</v>
      </c>
      <c r="D55" s="521">
        <v>214091</v>
      </c>
      <c r="E55" s="521" t="s">
        <v>1261</v>
      </c>
    </row>
    <row r="56" spans="1:5" s="26" customFormat="1" ht="12.75" customHeight="1" x14ac:dyDescent="0.25">
      <c r="A56" s="1015" t="s">
        <v>265</v>
      </c>
      <c r="B56" s="521">
        <v>14628</v>
      </c>
      <c r="C56" s="521">
        <v>16415</v>
      </c>
      <c r="D56" s="521">
        <v>16583</v>
      </c>
      <c r="E56" s="521" t="s">
        <v>1261</v>
      </c>
    </row>
    <row r="57" spans="1:5" s="26" customFormat="1" ht="12.75" customHeight="1" x14ac:dyDescent="0.25">
      <c r="A57" s="1015" t="s">
        <v>1175</v>
      </c>
      <c r="B57" s="521">
        <v>2666</v>
      </c>
      <c r="C57" s="521">
        <v>2866</v>
      </c>
      <c r="D57" s="521">
        <v>3248</v>
      </c>
      <c r="E57" s="521" t="s">
        <v>1261</v>
      </c>
    </row>
    <row r="58" spans="1:5" s="1289" customFormat="1" ht="12.75" customHeight="1" x14ac:dyDescent="0.25">
      <c r="A58" s="1015"/>
      <c r="B58" s="521"/>
      <c r="C58" s="521"/>
      <c r="D58" s="521"/>
      <c r="E58" s="521"/>
    </row>
    <row r="59" spans="1:5" s="1375" customFormat="1" ht="12.75" customHeight="1" x14ac:dyDescent="0.3">
      <c r="A59" s="429" t="s">
        <v>2360</v>
      </c>
      <c r="B59" s="1379" t="s">
        <v>1261</v>
      </c>
      <c r="C59" s="1379" t="s">
        <v>1261</v>
      </c>
      <c r="D59" s="1379" t="s">
        <v>1261</v>
      </c>
      <c r="E59" s="435">
        <v>37170</v>
      </c>
    </row>
    <row r="60" spans="1:5" s="1375" customFormat="1" ht="12.75" customHeight="1" x14ac:dyDescent="0.25">
      <c r="A60" s="1015" t="s">
        <v>2599</v>
      </c>
      <c r="B60" s="521" t="s">
        <v>1261</v>
      </c>
      <c r="C60" s="521" t="s">
        <v>1261</v>
      </c>
      <c r="D60" s="521" t="s">
        <v>1261</v>
      </c>
      <c r="E60" s="521">
        <v>37170</v>
      </c>
    </row>
    <row r="61" spans="1:5" s="1375" customFormat="1" ht="12.75" customHeight="1" x14ac:dyDescent="0.25">
      <c r="A61" s="1015"/>
      <c r="B61" s="521"/>
      <c r="C61" s="521"/>
      <c r="D61" s="521"/>
      <c r="E61" s="521"/>
    </row>
    <row r="62" spans="1:5" s="26" customFormat="1" ht="12.75" customHeight="1" x14ac:dyDescent="0.25">
      <c r="A62" s="429" t="s">
        <v>1177</v>
      </c>
      <c r="B62" s="436">
        <v>6684</v>
      </c>
      <c r="C62" s="436">
        <v>7080</v>
      </c>
      <c r="D62" s="436">
        <v>7426</v>
      </c>
      <c r="E62" s="436">
        <v>8511</v>
      </c>
    </row>
    <row r="63" spans="1:5" s="1289" customFormat="1" ht="12.75" customHeight="1" x14ac:dyDescent="0.25">
      <c r="A63" s="429"/>
      <c r="B63" s="436"/>
      <c r="C63" s="436"/>
      <c r="D63" s="436"/>
      <c r="E63" s="436"/>
    </row>
    <row r="64" spans="1:5" s="26" customFormat="1" ht="12.75" customHeight="1" x14ac:dyDescent="0.3">
      <c r="A64" s="429" t="s">
        <v>1892</v>
      </c>
      <c r="B64" s="436">
        <v>106838</v>
      </c>
      <c r="C64" s="436">
        <v>110694</v>
      </c>
      <c r="D64" s="436">
        <v>126750</v>
      </c>
      <c r="E64" s="1379" t="s">
        <v>1261</v>
      </c>
    </row>
    <row r="65" spans="1:5" s="26" customFormat="1" ht="12.75" customHeight="1" x14ac:dyDescent="0.25">
      <c r="A65" s="1015" t="s">
        <v>1947</v>
      </c>
      <c r="B65" s="521">
        <v>95130</v>
      </c>
      <c r="C65" s="521">
        <v>98987</v>
      </c>
      <c r="D65" s="521">
        <v>112901</v>
      </c>
      <c r="E65" s="521" t="s">
        <v>1261</v>
      </c>
    </row>
    <row r="66" spans="1:5" s="26" customFormat="1" ht="12.75" customHeight="1" x14ac:dyDescent="0.25">
      <c r="A66" s="1015" t="s">
        <v>1943</v>
      </c>
      <c r="B66" s="433">
        <v>11708</v>
      </c>
      <c r="C66" s="433">
        <v>11707</v>
      </c>
      <c r="D66" s="433">
        <v>13849</v>
      </c>
      <c r="E66" s="521" t="s">
        <v>1261</v>
      </c>
    </row>
    <row r="67" spans="1:5" s="1289" customFormat="1" ht="12.75" customHeight="1" x14ac:dyDescent="0.25">
      <c r="A67" s="1015"/>
      <c r="B67" s="433"/>
      <c r="C67" s="433"/>
      <c r="D67" s="433"/>
      <c r="E67" s="433"/>
    </row>
    <row r="68" spans="1:5" s="26" customFormat="1" ht="12.75" customHeight="1" x14ac:dyDescent="0.25">
      <c r="A68" s="429" t="s">
        <v>1890</v>
      </c>
      <c r="B68" s="436">
        <v>141402</v>
      </c>
      <c r="C68" s="436">
        <v>112802</v>
      </c>
      <c r="D68" s="436">
        <v>122712</v>
      </c>
      <c r="E68" s="436">
        <v>124032</v>
      </c>
    </row>
    <row r="69" spans="1:5" s="26" customFormat="1" ht="12.75" customHeight="1" x14ac:dyDescent="0.25">
      <c r="A69" s="1015" t="s">
        <v>1938</v>
      </c>
      <c r="B69" s="433">
        <v>71550</v>
      </c>
      <c r="C69" s="433">
        <v>49999</v>
      </c>
      <c r="D69" s="433">
        <v>51612</v>
      </c>
      <c r="E69" s="433">
        <v>51778</v>
      </c>
    </row>
    <row r="70" spans="1:5" s="26" customFormat="1" ht="12.75" customHeight="1" x14ac:dyDescent="0.25">
      <c r="A70" s="1015" t="s">
        <v>54</v>
      </c>
      <c r="B70" s="433">
        <v>63</v>
      </c>
      <c r="C70" s="433" t="s">
        <v>1261</v>
      </c>
      <c r="D70" s="521" t="s">
        <v>1261</v>
      </c>
      <c r="E70" s="521" t="s">
        <v>1261</v>
      </c>
    </row>
    <row r="71" spans="1:5" s="26" customFormat="1" ht="12.75" customHeight="1" x14ac:dyDescent="0.25">
      <c r="A71" s="1015" t="s">
        <v>1027</v>
      </c>
      <c r="B71" s="433">
        <v>8240</v>
      </c>
      <c r="C71" s="433">
        <v>3639</v>
      </c>
      <c r="D71" s="433">
        <v>9371</v>
      </c>
      <c r="E71" s="433">
        <v>8257</v>
      </c>
    </row>
    <row r="72" spans="1:5" s="26" customFormat="1" ht="12.75" customHeight="1" x14ac:dyDescent="0.25">
      <c r="A72" s="1015" t="s">
        <v>1026</v>
      </c>
      <c r="B72" s="433">
        <v>51167</v>
      </c>
      <c r="C72" s="433">
        <v>50865</v>
      </c>
      <c r="D72" s="433">
        <v>51367</v>
      </c>
      <c r="E72" s="433">
        <v>54191</v>
      </c>
    </row>
    <row r="73" spans="1:5" s="26" customFormat="1" ht="12.75" customHeight="1" x14ac:dyDescent="0.25">
      <c r="A73" s="1015" t="s">
        <v>1440</v>
      </c>
      <c r="B73" s="433">
        <v>56554</v>
      </c>
      <c r="C73" s="433">
        <v>5477</v>
      </c>
      <c r="D73" s="433">
        <v>5690</v>
      </c>
      <c r="E73" s="433">
        <v>5464</v>
      </c>
    </row>
    <row r="74" spans="1:5" s="26" customFormat="1" ht="12.75" customHeight="1" x14ac:dyDescent="0.25">
      <c r="A74" s="1015" t="s">
        <v>264</v>
      </c>
      <c r="B74" s="521">
        <v>4355</v>
      </c>
      <c r="C74" s="521">
        <v>2822</v>
      </c>
      <c r="D74" s="521">
        <v>4672</v>
      </c>
      <c r="E74" s="521">
        <v>3675</v>
      </c>
    </row>
    <row r="75" spans="1:5" s="26" customFormat="1" ht="13.8" x14ac:dyDescent="0.25">
      <c r="A75" s="1015" t="s">
        <v>2593</v>
      </c>
      <c r="B75" s="433" t="s">
        <v>1261</v>
      </c>
      <c r="C75" s="433" t="s">
        <v>1261</v>
      </c>
      <c r="D75" s="433" t="s">
        <v>1261</v>
      </c>
      <c r="E75" s="521">
        <v>452</v>
      </c>
    </row>
    <row r="76" spans="1:5" s="26" customFormat="1" ht="13.8" x14ac:dyDescent="0.25">
      <c r="A76" s="1015" t="s">
        <v>2594</v>
      </c>
      <c r="B76" s="433" t="s">
        <v>1261</v>
      </c>
      <c r="C76" s="433" t="s">
        <v>1261</v>
      </c>
      <c r="D76" s="433" t="s">
        <v>1261</v>
      </c>
      <c r="E76" s="521">
        <v>215</v>
      </c>
    </row>
    <row r="77" spans="1:5" s="26" customFormat="1" ht="13.8" x14ac:dyDescent="0.25">
      <c r="A77" s="429"/>
    </row>
  </sheetData>
  <customSheetViews>
    <customSheetView guid="{9014CDA8-C3FC-41E6-A045-DAEFC55B82B1}" showPageBreaks="1" fitToPage="1" printArea="1" topLeftCell="A49">
      <selection activeCell="E71" sqref="E71"/>
      <pageMargins left="0.75" right="0.75" top="1" bottom="1" header="0.5" footer="0.5"/>
      <printOptions horizontalCentered="1"/>
      <pageSetup scale="63" firstPageNumber="33" orientation="portrait" horizontalDpi="4294967293" verticalDpi="300" r:id="rId1"/>
      <headerFooter alignWithMargins="0">
        <oddFooter>&amp;C&amp;P</oddFooter>
      </headerFooter>
    </customSheetView>
    <customSheetView guid="{F67F5823-51D5-4D47-B100-5B47C1E6BCB9}" showPageBreaks="1" fitToPage="1" printArea="1" topLeftCell="A49">
      <selection activeCell="E71" sqref="E71"/>
      <pageMargins left="0.75" right="0.75" top="1" bottom="1" header="0.5" footer="0.5"/>
      <printOptions horizontalCentered="1"/>
      <pageSetup scale="60" firstPageNumber="33" orientation="portrait" horizontalDpi="4294967293" verticalDpi="300" r:id="rId2"/>
      <headerFooter alignWithMargins="0">
        <oddFooter>&amp;C&amp;P</oddFooter>
      </headerFooter>
    </customSheetView>
  </customSheetViews>
  <mergeCells count="5">
    <mergeCell ref="A6:E6"/>
    <mergeCell ref="A1:E1"/>
    <mergeCell ref="A3:E3"/>
    <mergeCell ref="A4:E4"/>
    <mergeCell ref="A5:E5"/>
  </mergeCells>
  <phoneticPr fontId="0" type="noConversion"/>
  <printOptions horizontalCentered="1"/>
  <pageMargins left="0.74803149606299202" right="0.74803149606299202" top="0.98425196850393704" bottom="0.98425196850393704" header="0.511811023622047" footer="0.511811023622047"/>
  <pageSetup scale="70" firstPageNumber="27" orientation="portrait" useFirstPageNumber="1" r:id="rId3"/>
  <headerFooter alignWithMargins="0"/>
  <legacyDrawingHF r:id="rId4"/>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tabColor indexed="40"/>
    <pageSetUpPr fitToPage="1"/>
  </sheetPr>
  <dimension ref="A1:I68"/>
  <sheetViews>
    <sheetView zoomScaleNormal="100" workbookViewId="0">
      <selection sqref="A1:E1"/>
    </sheetView>
  </sheetViews>
  <sheetFormatPr defaultRowHeight="13.2" x14ac:dyDescent="0.25"/>
  <cols>
    <col min="1" max="1" width="51.5546875" style="507" customWidth="1"/>
    <col min="2" max="4" width="15.5546875" customWidth="1"/>
    <col min="5" max="5" width="15.5546875" style="81" customWidth="1"/>
    <col min="6" max="6" width="11.88671875" bestFit="1" customWidth="1"/>
    <col min="7" max="7" width="12.5546875" bestFit="1" customWidth="1"/>
  </cols>
  <sheetData>
    <row r="1" spans="1:5" ht="17.399999999999999" x14ac:dyDescent="0.3">
      <c r="A1" s="1451" t="s">
        <v>2409</v>
      </c>
      <c r="B1" s="1451"/>
      <c r="C1" s="1451"/>
      <c r="D1" s="1451"/>
      <c r="E1" s="1451"/>
    </row>
    <row r="2" spans="1:5" ht="17.399999999999999" x14ac:dyDescent="0.3">
      <c r="A2" s="1014"/>
    </row>
    <row r="3" spans="1:5" ht="17.399999999999999" x14ac:dyDescent="0.3">
      <c r="A3" s="1452" t="s">
        <v>419</v>
      </c>
      <c r="B3" s="1452"/>
      <c r="C3" s="1452"/>
      <c r="D3" s="1452"/>
      <c r="E3" s="1452"/>
    </row>
    <row r="4" spans="1:5" ht="17.399999999999999" x14ac:dyDescent="0.3">
      <c r="A4" s="1452" t="s">
        <v>2354</v>
      </c>
      <c r="B4" s="1452"/>
      <c r="C4" s="1452"/>
      <c r="D4" s="1452"/>
      <c r="E4" s="1452"/>
    </row>
    <row r="5" spans="1:5" ht="17.399999999999999" x14ac:dyDescent="0.3">
      <c r="A5" s="1452" t="s">
        <v>53</v>
      </c>
      <c r="B5" s="1452"/>
      <c r="C5" s="1452"/>
      <c r="D5" s="1452"/>
      <c r="E5" s="1452"/>
    </row>
    <row r="6" spans="1:5" ht="15.6" x14ac:dyDescent="0.3">
      <c r="A6" s="1459" t="s">
        <v>1375</v>
      </c>
      <c r="B6" s="1459"/>
      <c r="C6" s="1459"/>
      <c r="D6" s="1459"/>
      <c r="E6" s="1459"/>
    </row>
    <row r="8" spans="1:5" s="28" customFormat="1" ht="17.25" customHeight="1" x14ac:dyDescent="0.3">
      <c r="A8" s="663"/>
      <c r="B8" s="1011" t="s">
        <v>1937</v>
      </c>
      <c r="C8" s="1011" t="s">
        <v>2122</v>
      </c>
      <c r="D8" s="1133" t="s">
        <v>2263</v>
      </c>
      <c r="E8" s="1247" t="s">
        <v>2355</v>
      </c>
    </row>
    <row r="9" spans="1:5" ht="4.5" customHeight="1" thickBot="1" x14ac:dyDescent="0.3">
      <c r="A9" s="456"/>
      <c r="B9" s="132"/>
      <c r="C9" s="132"/>
      <c r="D9" s="132"/>
      <c r="E9" s="132"/>
    </row>
    <row r="10" spans="1:5" ht="4.5" customHeight="1" x14ac:dyDescent="0.25">
      <c r="B10" s="81"/>
      <c r="C10" s="81"/>
      <c r="D10" s="81"/>
    </row>
    <row r="11" spans="1:5" s="32" customFormat="1" ht="13.8" x14ac:dyDescent="0.25">
      <c r="A11" s="430" t="s">
        <v>420</v>
      </c>
    </row>
    <row r="12" spans="1:5" s="26" customFormat="1" ht="12.75" customHeight="1" x14ac:dyDescent="0.25">
      <c r="A12" s="429"/>
      <c r="B12" s="429"/>
      <c r="C12" s="429"/>
      <c r="D12" s="429"/>
      <c r="E12" s="429"/>
    </row>
    <row r="13" spans="1:5" s="1375" customFormat="1" ht="12.75" customHeight="1" x14ac:dyDescent="0.25">
      <c r="A13" s="429" t="s">
        <v>2361</v>
      </c>
      <c r="B13" s="436" t="s">
        <v>1261</v>
      </c>
      <c r="C13" s="436" t="s">
        <v>1261</v>
      </c>
      <c r="D13" s="436" t="s">
        <v>1261</v>
      </c>
      <c r="E13" s="436">
        <v>44364</v>
      </c>
    </row>
    <row r="14" spans="1:5" s="1375" customFormat="1" ht="12.75" customHeight="1" x14ac:dyDescent="0.25">
      <c r="A14" s="1015" t="s">
        <v>2595</v>
      </c>
      <c r="B14" s="521" t="s">
        <v>1261</v>
      </c>
      <c r="C14" s="521" t="s">
        <v>1261</v>
      </c>
      <c r="D14" s="521" t="s">
        <v>1261</v>
      </c>
      <c r="E14" s="433">
        <v>38821</v>
      </c>
    </row>
    <row r="15" spans="1:5" s="1375" customFormat="1" ht="12.75" customHeight="1" x14ac:dyDescent="0.25">
      <c r="A15" s="1015" t="s">
        <v>1176</v>
      </c>
      <c r="B15" s="521" t="s">
        <v>1261</v>
      </c>
      <c r="C15" s="521" t="s">
        <v>1261</v>
      </c>
      <c r="D15" s="521" t="s">
        <v>1261</v>
      </c>
      <c r="E15" s="433">
        <v>5310</v>
      </c>
    </row>
    <row r="16" spans="1:5" s="1375" customFormat="1" ht="12.75" customHeight="1" x14ac:dyDescent="0.25">
      <c r="A16" s="1015" t="s">
        <v>2596</v>
      </c>
      <c r="B16" s="521" t="s">
        <v>1261</v>
      </c>
      <c r="C16" s="521" t="s">
        <v>1261</v>
      </c>
      <c r="D16" s="521" t="s">
        <v>1261</v>
      </c>
      <c r="E16" s="433">
        <v>233</v>
      </c>
    </row>
    <row r="17" spans="1:7" s="1375" customFormat="1" ht="12.75" customHeight="1" x14ac:dyDescent="0.25">
      <c r="A17" s="429"/>
      <c r="B17" s="429"/>
      <c r="C17" s="429"/>
      <c r="D17" s="429"/>
      <c r="E17" s="429"/>
    </row>
    <row r="18" spans="1:7" s="26" customFormat="1" ht="13.8" x14ac:dyDescent="0.25">
      <c r="A18" s="429" t="s">
        <v>1441</v>
      </c>
      <c r="B18" s="436">
        <v>659903</v>
      </c>
      <c r="C18" s="436">
        <v>686134</v>
      </c>
      <c r="D18" s="436">
        <v>705765</v>
      </c>
      <c r="E18" s="436">
        <v>743188</v>
      </c>
      <c r="G18" s="36"/>
    </row>
    <row r="19" spans="1:7" s="26" customFormat="1" ht="13.8" x14ac:dyDescent="0.25">
      <c r="A19" s="1015" t="s">
        <v>1473</v>
      </c>
      <c r="B19" s="433">
        <v>11289</v>
      </c>
      <c r="C19" s="433">
        <v>12734</v>
      </c>
      <c r="D19" s="433">
        <v>13301</v>
      </c>
      <c r="E19" s="433">
        <v>34647</v>
      </c>
      <c r="G19" s="36"/>
    </row>
    <row r="20" spans="1:7" s="26" customFormat="1" ht="13.8" x14ac:dyDescent="0.25">
      <c r="A20" s="1015" t="s">
        <v>1472</v>
      </c>
      <c r="B20" s="433">
        <v>648614</v>
      </c>
      <c r="C20" s="433">
        <v>673400</v>
      </c>
      <c r="D20" s="433">
        <v>692464</v>
      </c>
      <c r="E20" s="433">
        <v>708541</v>
      </c>
      <c r="G20" s="36"/>
    </row>
    <row r="21" spans="1:7" s="1291" customFormat="1" ht="13.8" x14ac:dyDescent="0.25">
      <c r="A21" s="1015"/>
      <c r="B21" s="433"/>
      <c r="C21" s="433"/>
      <c r="D21" s="433"/>
      <c r="E21" s="433"/>
      <c r="G21" s="36"/>
    </row>
    <row r="22" spans="1:7" s="26" customFormat="1" ht="13.8" x14ac:dyDescent="0.25">
      <c r="A22" s="429" t="s">
        <v>1442</v>
      </c>
      <c r="B22" s="436">
        <v>51750</v>
      </c>
      <c r="C22" s="436">
        <v>52994</v>
      </c>
      <c r="D22" s="436">
        <v>54876</v>
      </c>
      <c r="E22" s="436">
        <v>63261</v>
      </c>
      <c r="G22" s="36"/>
    </row>
    <row r="23" spans="1:7" s="26" customFormat="1" ht="13.8" x14ac:dyDescent="0.25">
      <c r="A23" s="1015" t="s">
        <v>1948</v>
      </c>
      <c r="B23" s="521">
        <v>51311</v>
      </c>
      <c r="C23" s="521">
        <v>52540</v>
      </c>
      <c r="D23" s="521">
        <v>54405</v>
      </c>
      <c r="E23" s="521">
        <v>62620</v>
      </c>
      <c r="G23" s="36"/>
    </row>
    <row r="24" spans="1:7" s="26" customFormat="1" ht="13.8" x14ac:dyDescent="0.25">
      <c r="A24" s="1015" t="s">
        <v>1949</v>
      </c>
      <c r="B24" s="521">
        <v>439</v>
      </c>
      <c r="C24" s="521">
        <v>454</v>
      </c>
      <c r="D24" s="521">
        <v>471</v>
      </c>
      <c r="E24" s="521">
        <v>641</v>
      </c>
      <c r="G24" s="36"/>
    </row>
    <row r="25" spans="1:7" s="1291" customFormat="1" ht="13.8" x14ac:dyDescent="0.25">
      <c r="A25" s="1015"/>
      <c r="B25" s="521"/>
      <c r="C25" s="521"/>
      <c r="D25" s="521"/>
      <c r="E25" s="521"/>
      <c r="G25" s="36"/>
    </row>
    <row r="26" spans="1:7" s="26" customFormat="1" ht="13.8" x14ac:dyDescent="0.25">
      <c r="A26" s="429" t="s">
        <v>1348</v>
      </c>
      <c r="B26" s="436">
        <v>6196</v>
      </c>
      <c r="C26" s="436">
        <v>5631</v>
      </c>
      <c r="D26" s="436">
        <v>6492</v>
      </c>
      <c r="E26" s="436">
        <v>7619</v>
      </c>
      <c r="G26" s="36"/>
    </row>
    <row r="27" spans="1:7" s="1291" customFormat="1" ht="13.8" x14ac:dyDescent="0.25">
      <c r="A27" s="429"/>
      <c r="B27" s="436"/>
      <c r="C27" s="436"/>
      <c r="D27" s="436"/>
      <c r="E27" s="436"/>
      <c r="G27" s="36"/>
    </row>
    <row r="28" spans="1:7" s="26" customFormat="1" ht="13.8" x14ac:dyDescent="0.25">
      <c r="A28" s="429" t="s">
        <v>613</v>
      </c>
      <c r="B28" s="436">
        <v>7183</v>
      </c>
      <c r="C28" s="436">
        <v>7382</v>
      </c>
      <c r="D28" s="436">
        <v>7375</v>
      </c>
      <c r="E28" s="436">
        <v>7967</v>
      </c>
      <c r="G28" s="36"/>
    </row>
    <row r="29" spans="1:7" s="1291" customFormat="1" ht="13.8" x14ac:dyDescent="0.25">
      <c r="A29" s="429"/>
      <c r="B29" s="436"/>
      <c r="C29" s="436"/>
      <c r="D29" s="436"/>
      <c r="E29" s="436"/>
      <c r="G29" s="36"/>
    </row>
    <row r="30" spans="1:7" s="1375" customFormat="1" ht="13.8" x14ac:dyDescent="0.25">
      <c r="A30" s="429" t="s">
        <v>2362</v>
      </c>
      <c r="B30" s="436" t="s">
        <v>1261</v>
      </c>
      <c r="C30" s="436" t="s">
        <v>1261</v>
      </c>
      <c r="D30" s="436" t="s">
        <v>1261</v>
      </c>
      <c r="E30" s="436">
        <v>153092</v>
      </c>
      <c r="G30" s="36"/>
    </row>
    <row r="31" spans="1:7" s="1375" customFormat="1" ht="13.8" x14ac:dyDescent="0.25">
      <c r="A31" s="1015" t="s">
        <v>2597</v>
      </c>
      <c r="B31" s="521" t="s">
        <v>1261</v>
      </c>
      <c r="C31" s="521" t="s">
        <v>1261</v>
      </c>
      <c r="D31" s="521" t="s">
        <v>1261</v>
      </c>
      <c r="E31" s="1380">
        <v>125705</v>
      </c>
      <c r="G31" s="36"/>
    </row>
    <row r="32" spans="1:7" s="1375" customFormat="1" ht="13.8" x14ac:dyDescent="0.25">
      <c r="A32" s="1015" t="s">
        <v>2598</v>
      </c>
      <c r="B32" s="521" t="s">
        <v>1261</v>
      </c>
      <c r="C32" s="521" t="s">
        <v>1261</v>
      </c>
      <c r="D32" s="521" t="s">
        <v>1261</v>
      </c>
      <c r="E32" s="1380">
        <v>27387</v>
      </c>
      <c r="G32" s="36"/>
    </row>
    <row r="33" spans="1:7" s="1375" customFormat="1" ht="13.8" x14ac:dyDescent="0.25">
      <c r="A33" s="429"/>
      <c r="B33" s="436"/>
      <c r="C33" s="436"/>
      <c r="D33" s="436"/>
      <c r="E33" s="436"/>
      <c r="G33" s="36"/>
    </row>
    <row r="34" spans="1:7" s="1232" customFormat="1" ht="13.8" x14ac:dyDescent="0.25">
      <c r="A34" s="429" t="s">
        <v>2124</v>
      </c>
      <c r="B34" s="436">
        <v>6506</v>
      </c>
      <c r="C34" s="436">
        <v>6850</v>
      </c>
      <c r="D34" s="436">
        <v>9716</v>
      </c>
      <c r="E34" s="436" t="s">
        <v>1261</v>
      </c>
      <c r="G34" s="36"/>
    </row>
    <row r="35" spans="1:7" s="1232" customFormat="1" ht="13.8" x14ac:dyDescent="0.25">
      <c r="A35" s="1015" t="s">
        <v>2265</v>
      </c>
      <c r="B35" s="521">
        <v>1382</v>
      </c>
      <c r="C35" s="433">
        <v>1711</v>
      </c>
      <c r="D35" s="433">
        <v>4277</v>
      </c>
      <c r="E35" s="521" t="s">
        <v>1261</v>
      </c>
      <c r="G35" s="36"/>
    </row>
    <row r="36" spans="1:7" s="1232" customFormat="1" ht="13.8" x14ac:dyDescent="0.25">
      <c r="A36" s="1015" t="s">
        <v>1176</v>
      </c>
      <c r="B36" s="521">
        <v>5124</v>
      </c>
      <c r="C36" s="433">
        <v>5139</v>
      </c>
      <c r="D36" s="433">
        <v>5439</v>
      </c>
      <c r="E36" s="521" t="s">
        <v>1261</v>
      </c>
      <c r="G36" s="36"/>
    </row>
    <row r="37" spans="1:7" s="1291" customFormat="1" ht="13.8" x14ac:dyDescent="0.25">
      <c r="A37" s="1015"/>
      <c r="B37" s="521"/>
      <c r="C37" s="433"/>
      <c r="D37" s="433"/>
      <c r="E37" s="433"/>
      <c r="G37" s="36"/>
    </row>
    <row r="38" spans="1:7" s="26" customFormat="1" ht="13.8" x14ac:dyDescent="0.25">
      <c r="A38" s="429" t="s">
        <v>1950</v>
      </c>
      <c r="B38" s="436">
        <v>109199</v>
      </c>
      <c r="C38" s="436">
        <v>131564</v>
      </c>
      <c r="D38" s="436">
        <v>135125</v>
      </c>
      <c r="E38" s="436">
        <v>167494</v>
      </c>
      <c r="G38" s="36"/>
    </row>
    <row r="39" spans="1:7" s="26" customFormat="1" ht="13.8" x14ac:dyDescent="0.25">
      <c r="A39" s="1015" t="s">
        <v>1951</v>
      </c>
      <c r="B39" s="521">
        <v>108761</v>
      </c>
      <c r="C39" s="521">
        <v>130957</v>
      </c>
      <c r="D39" s="521">
        <v>134511</v>
      </c>
      <c r="E39" s="521">
        <v>167494</v>
      </c>
      <c r="G39" s="36"/>
    </row>
    <row r="40" spans="1:7" s="26" customFormat="1" ht="13.8" x14ac:dyDescent="0.25">
      <c r="A40" s="1015" t="s">
        <v>1942</v>
      </c>
      <c r="B40" s="521">
        <v>438</v>
      </c>
      <c r="C40" s="521">
        <v>393</v>
      </c>
      <c r="D40" s="521">
        <v>400</v>
      </c>
      <c r="E40" s="521" t="s">
        <v>1261</v>
      </c>
      <c r="G40" s="36"/>
    </row>
    <row r="41" spans="1:7" s="1232" customFormat="1" ht="13.8" x14ac:dyDescent="0.25">
      <c r="A41" s="1015" t="s">
        <v>2264</v>
      </c>
      <c r="B41" s="521" t="s">
        <v>1261</v>
      </c>
      <c r="C41" s="521">
        <v>214</v>
      </c>
      <c r="D41" s="521">
        <v>214</v>
      </c>
      <c r="E41" s="521" t="s">
        <v>1261</v>
      </c>
      <c r="G41" s="36"/>
    </row>
    <row r="42" spans="1:7" s="1291" customFormat="1" ht="13.8" x14ac:dyDescent="0.25">
      <c r="A42" s="1015"/>
      <c r="B42" s="435"/>
      <c r="C42" s="521"/>
      <c r="D42" s="521"/>
      <c r="E42" s="521"/>
      <c r="G42" s="36"/>
    </row>
    <row r="43" spans="1:7" s="26" customFormat="1" ht="13.8" x14ac:dyDescent="0.25">
      <c r="A43" s="429" t="s">
        <v>1891</v>
      </c>
      <c r="B43" s="436">
        <v>133004</v>
      </c>
      <c r="C43" s="436">
        <v>130285</v>
      </c>
      <c r="D43" s="436">
        <v>137821</v>
      </c>
      <c r="E43" s="436" t="s">
        <v>1261</v>
      </c>
      <c r="G43" s="36"/>
    </row>
    <row r="44" spans="1:7" s="26" customFormat="1" ht="13.8" x14ac:dyDescent="0.25">
      <c r="A44" s="1015" t="s">
        <v>1952</v>
      </c>
      <c r="B44" s="521">
        <v>122004</v>
      </c>
      <c r="C44" s="521">
        <v>124859</v>
      </c>
      <c r="D44" s="521">
        <v>128988</v>
      </c>
      <c r="E44" s="521" t="s">
        <v>1261</v>
      </c>
      <c r="G44" s="36"/>
    </row>
    <row r="45" spans="1:7" s="26" customFormat="1" ht="13.8" x14ac:dyDescent="0.25">
      <c r="A45" s="1015" t="s">
        <v>1944</v>
      </c>
      <c r="B45" s="521">
        <v>11000</v>
      </c>
      <c r="C45" s="521">
        <v>5426</v>
      </c>
      <c r="D45" s="521">
        <v>8833</v>
      </c>
      <c r="E45" s="521" t="s">
        <v>1261</v>
      </c>
      <c r="G45" s="36"/>
    </row>
    <row r="46" spans="1:7" s="1291" customFormat="1" ht="13.8" x14ac:dyDescent="0.25">
      <c r="A46" s="1015"/>
      <c r="B46" s="521"/>
      <c r="C46" s="521"/>
      <c r="D46" s="521"/>
      <c r="E46" s="521"/>
      <c r="G46" s="36"/>
    </row>
    <row r="47" spans="1:7" s="26" customFormat="1" ht="13.8" x14ac:dyDescent="0.25">
      <c r="A47" s="429" t="s">
        <v>1078</v>
      </c>
      <c r="B47" s="435">
        <v>73755</v>
      </c>
      <c r="C47" s="435">
        <v>76160</v>
      </c>
      <c r="D47" s="435">
        <v>77158</v>
      </c>
      <c r="E47" s="435">
        <v>83628</v>
      </c>
    </row>
    <row r="48" spans="1:7" s="1291" customFormat="1" ht="13.8" x14ac:dyDescent="0.25">
      <c r="A48" s="429"/>
      <c r="B48" s="435"/>
      <c r="C48" s="435"/>
      <c r="D48" s="435"/>
      <c r="E48" s="435"/>
    </row>
    <row r="49" spans="1:9" s="1375" customFormat="1" ht="13.8" x14ac:dyDescent="0.25">
      <c r="A49" s="429" t="s">
        <v>1349</v>
      </c>
      <c r="B49" s="436">
        <v>125470</v>
      </c>
      <c r="C49" s="436">
        <v>125526</v>
      </c>
      <c r="D49" s="436">
        <v>125951</v>
      </c>
      <c r="E49" s="436">
        <v>125667</v>
      </c>
    </row>
    <row r="50" spans="1:9" s="26" customFormat="1" ht="13.8" x14ac:dyDescent="0.25">
      <c r="A50" s="429" t="s">
        <v>2600</v>
      </c>
      <c r="B50" s="436" t="s">
        <v>1261</v>
      </c>
      <c r="C50" s="436" t="s">
        <v>1261</v>
      </c>
      <c r="D50" s="436" t="s">
        <v>1261</v>
      </c>
      <c r="E50" s="26">
        <v>204</v>
      </c>
      <c r="F50" s="371"/>
    </row>
    <row r="51" spans="1:9" s="26" customFormat="1" ht="4.5" customHeight="1" x14ac:dyDescent="0.25">
      <c r="A51" s="429"/>
      <c r="B51" s="83"/>
      <c r="C51" s="83"/>
      <c r="D51" s="83"/>
      <c r="E51" s="83"/>
    </row>
    <row r="52" spans="1:9" s="32" customFormat="1" ht="13.8" x14ac:dyDescent="0.25">
      <c r="A52" s="430" t="s">
        <v>1350</v>
      </c>
      <c r="B52" s="56">
        <v>1838748</v>
      </c>
      <c r="C52" s="56">
        <v>1912515</v>
      </c>
      <c r="D52" s="56">
        <v>2021700</v>
      </c>
      <c r="E52" s="56">
        <v>2165593</v>
      </c>
      <c r="F52" s="111"/>
      <c r="G52" s="49"/>
    </row>
    <row r="53" spans="1:9" s="42" customFormat="1" ht="12" customHeight="1" x14ac:dyDescent="0.2">
      <c r="A53" s="448" t="s">
        <v>564</v>
      </c>
      <c r="B53" s="262">
        <v>3.7784131635476115</v>
      </c>
      <c r="C53" s="262">
        <v>4.0118058592041983</v>
      </c>
      <c r="D53" s="262">
        <f>(D52/C52-1)*100</f>
        <v>5.7089748315699573</v>
      </c>
      <c r="E53" s="262">
        <f>(E52/D52-1)*100</f>
        <v>7.1174259286738817</v>
      </c>
      <c r="G53" s="145"/>
      <c r="I53" s="145"/>
    </row>
    <row r="54" spans="1:9" s="32" customFormat="1" ht="12.75" customHeight="1" x14ac:dyDescent="0.25">
      <c r="A54" s="430"/>
      <c r="G54" s="49"/>
    </row>
    <row r="55" spans="1:9" s="32" customFormat="1" ht="13.8" x14ac:dyDescent="0.25">
      <c r="A55" s="430" t="s">
        <v>953</v>
      </c>
      <c r="B55" s="56">
        <v>-1327</v>
      </c>
      <c r="C55" s="56">
        <v>74550</v>
      </c>
      <c r="D55" s="56">
        <v>56991</v>
      </c>
      <c r="E55" s="56">
        <v>22003</v>
      </c>
      <c r="G55" s="49"/>
    </row>
    <row r="56" spans="1:9" s="26" customFormat="1" ht="12.75" customHeight="1" x14ac:dyDescent="0.25">
      <c r="A56" s="429"/>
      <c r="B56" s="1375"/>
      <c r="C56" s="1375"/>
      <c r="D56" s="1375"/>
      <c r="E56" s="1232"/>
    </row>
    <row r="57" spans="1:9" s="26" customFormat="1" ht="12.75" customHeight="1" x14ac:dyDescent="0.25">
      <c r="A57" s="430" t="s">
        <v>1806</v>
      </c>
      <c r="B57" s="56">
        <v>2171896</v>
      </c>
      <c r="C57" s="56">
        <v>2128935</v>
      </c>
      <c r="D57" s="56">
        <v>2123825</v>
      </c>
      <c r="E57" s="56">
        <v>2205030</v>
      </c>
      <c r="G57" s="115"/>
    </row>
    <row r="58" spans="1:9" s="26" customFormat="1" ht="12.75" customHeight="1" x14ac:dyDescent="0.25">
      <c r="A58" s="429"/>
    </row>
    <row r="59" spans="1:9" s="26" customFormat="1" ht="13.8" x14ac:dyDescent="0.25">
      <c r="A59" s="429" t="s">
        <v>1699</v>
      </c>
      <c r="C59" s="36"/>
      <c r="D59" s="36"/>
      <c r="E59" s="36"/>
    </row>
    <row r="60" spans="1:9" s="26" customFormat="1" ht="12.75" customHeight="1" x14ac:dyDescent="0.25">
      <c r="A60" s="429"/>
      <c r="G60" s="334"/>
    </row>
    <row r="61" spans="1:9" s="26" customFormat="1" ht="13.8" x14ac:dyDescent="0.25">
      <c r="A61" s="1454" t="s">
        <v>2589</v>
      </c>
      <c r="B61" s="1454"/>
      <c r="C61" s="1454"/>
      <c r="D61" s="1454"/>
    </row>
    <row r="62" spans="1:9" s="26" customFormat="1" ht="13.8" x14ac:dyDescent="0.25">
      <c r="A62" s="429"/>
    </row>
    <row r="63" spans="1:9" s="26" customFormat="1" ht="13.8" x14ac:dyDescent="0.25">
      <c r="A63" s="1016"/>
    </row>
    <row r="64" spans="1:9" s="26" customFormat="1" ht="13.8" x14ac:dyDescent="0.25">
      <c r="A64" s="429"/>
      <c r="B64" s="36"/>
      <c r="C64" s="36"/>
      <c r="D64" s="36"/>
      <c r="E64" s="36"/>
    </row>
    <row r="66" spans="2:5" x14ac:dyDescent="0.25">
      <c r="B66" s="47"/>
      <c r="C66" s="47"/>
      <c r="D66" s="47"/>
      <c r="E66" s="47"/>
    </row>
    <row r="68" spans="2:5" x14ac:dyDescent="0.25">
      <c r="B68" s="117"/>
      <c r="C68" s="117"/>
      <c r="D68" s="117"/>
      <c r="E68" s="117"/>
    </row>
  </sheetData>
  <mergeCells count="6">
    <mergeCell ref="A61:D61"/>
    <mergeCell ref="A1:E1"/>
    <mergeCell ref="A3:E3"/>
    <mergeCell ref="A4:E4"/>
    <mergeCell ref="A5:E5"/>
    <mergeCell ref="A6:E6"/>
  </mergeCells>
  <hyperlinks>
    <hyperlink ref="A61" r:id="rId1" display="Source: P.E.I. Department of Finance, Public Accounts, volume I, Financial Statements 2012 - 2015." xr:uid="{00000000-0004-0000-5500-000000000000}"/>
    <hyperlink ref="A61:D61" r:id="rId2" display="Source: P.E.I. Department of Finance, Public Accounts, volume I, Financial Statements 2013 - 2016." xr:uid="{00000000-0004-0000-5500-000001000000}"/>
  </hyperlinks>
  <printOptions horizontalCentered="1"/>
  <pageMargins left="0.74803149606299202" right="0.74803149606299202" top="0.98425196850393704" bottom="0.98425196850393704" header="0.511811023622047" footer="0.511811023622047"/>
  <pageSetup scale="80" firstPageNumber="27" orientation="portrait" useFirstPageNumber="1" r:id="rId3"/>
  <headerFooter alignWithMargins="0"/>
  <legacyDrawingHF r:id="rId4"/>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Sheet62">
    <tabColor indexed="40"/>
    <pageSetUpPr fitToPage="1"/>
  </sheetPr>
  <dimension ref="A1:L62"/>
  <sheetViews>
    <sheetView zoomScaleNormal="100" workbookViewId="0">
      <selection sqref="A1:D1"/>
    </sheetView>
  </sheetViews>
  <sheetFormatPr defaultRowHeight="13.2" x14ac:dyDescent="0.25"/>
  <cols>
    <col min="1" max="1" width="44.109375" customWidth="1"/>
    <col min="2" max="4" width="17.6640625" customWidth="1"/>
  </cols>
  <sheetData>
    <row r="1" spans="1:4" ht="17.399999999999999" x14ac:dyDescent="0.3">
      <c r="A1" s="1451" t="s">
        <v>2405</v>
      </c>
      <c r="B1" s="1451"/>
      <c r="C1" s="1451"/>
      <c r="D1" s="1451"/>
    </row>
    <row r="2" spans="1:4" ht="17.399999999999999" x14ac:dyDescent="0.3">
      <c r="A2" s="27"/>
    </row>
    <row r="3" spans="1:4" ht="17.399999999999999" x14ac:dyDescent="0.3">
      <c r="A3" s="1452" t="s">
        <v>2601</v>
      </c>
      <c r="B3" s="1452"/>
      <c r="C3" s="1452"/>
      <c r="D3" s="1452"/>
    </row>
    <row r="4" spans="1:4" ht="17.399999999999999" x14ac:dyDescent="0.3">
      <c r="A4" s="1452" t="s">
        <v>440</v>
      </c>
      <c r="B4" s="1452"/>
      <c r="C4" s="1452"/>
      <c r="D4" s="1452"/>
    </row>
    <row r="5" spans="1:4" ht="12.75" customHeight="1" x14ac:dyDescent="0.3">
      <c r="A5" s="15"/>
      <c r="B5" s="15"/>
      <c r="C5" s="15"/>
      <c r="D5" s="15"/>
    </row>
    <row r="7" spans="1:4" s="28" customFormat="1" ht="15.6" x14ac:dyDescent="0.3">
      <c r="B7" s="37" t="s">
        <v>400</v>
      </c>
      <c r="C7" s="37" t="s">
        <v>13</v>
      </c>
      <c r="D7" s="37" t="s">
        <v>369</v>
      </c>
    </row>
    <row r="8" spans="1:4" s="28" customFormat="1" ht="15.6" x14ac:dyDescent="0.3">
      <c r="A8" s="28" t="s">
        <v>614</v>
      </c>
      <c r="B8" s="37" t="s">
        <v>401</v>
      </c>
      <c r="C8" s="37" t="s">
        <v>401</v>
      </c>
      <c r="D8" s="37" t="s">
        <v>401</v>
      </c>
    </row>
    <row r="9" spans="1:4" ht="4.5" customHeight="1" thickBot="1" x14ac:dyDescent="0.3">
      <c r="A9" s="24"/>
      <c r="B9" s="24"/>
      <c r="C9" s="24"/>
      <c r="D9" s="24"/>
    </row>
    <row r="10" spans="1:4" ht="4.5" customHeight="1" x14ac:dyDescent="0.25"/>
    <row r="11" spans="1:4" s="10" customFormat="1" ht="13.8" x14ac:dyDescent="0.25">
      <c r="A11" s="10">
        <v>2009</v>
      </c>
      <c r="B11" s="13">
        <v>2501</v>
      </c>
      <c r="C11" s="13">
        <v>794</v>
      </c>
      <c r="D11" s="13">
        <v>3295</v>
      </c>
    </row>
    <row r="12" spans="1:4" s="10" customFormat="1" ht="13.8" x14ac:dyDescent="0.25">
      <c r="A12" s="10">
        <v>2010</v>
      </c>
      <c r="B12" s="13">
        <v>2502</v>
      </c>
      <c r="C12" s="13">
        <v>1005</v>
      </c>
      <c r="D12" s="13">
        <v>3507</v>
      </c>
    </row>
    <row r="13" spans="1:4" s="10" customFormat="1" ht="13.8" x14ac:dyDescent="0.25">
      <c r="A13" s="10">
        <v>2011</v>
      </c>
      <c r="B13" s="13">
        <v>2473</v>
      </c>
      <c r="C13" s="13">
        <v>871</v>
      </c>
      <c r="D13" s="13">
        <v>3344</v>
      </c>
    </row>
    <row r="14" spans="1:4" s="10" customFormat="1" ht="13.8" x14ac:dyDescent="0.25">
      <c r="A14" s="611">
        <v>2012</v>
      </c>
      <c r="B14" s="13">
        <v>2454</v>
      </c>
      <c r="C14" s="13">
        <v>668</v>
      </c>
      <c r="D14" s="13">
        <v>3122</v>
      </c>
    </row>
    <row r="15" spans="1:4" s="10" customFormat="1" ht="13.8" x14ac:dyDescent="0.25">
      <c r="A15" s="633">
        <v>2013</v>
      </c>
      <c r="B15" s="13">
        <v>2476</v>
      </c>
      <c r="C15" s="13">
        <v>625</v>
      </c>
      <c r="D15" s="13">
        <v>3101</v>
      </c>
    </row>
    <row r="16" spans="1:4" s="10" customFormat="1" ht="13.8" x14ac:dyDescent="0.25">
      <c r="A16" s="702">
        <v>2014</v>
      </c>
      <c r="B16" s="13">
        <v>2412</v>
      </c>
      <c r="C16" s="13">
        <v>691</v>
      </c>
      <c r="D16" s="13">
        <v>3103</v>
      </c>
    </row>
    <row r="17" spans="1:12" s="10" customFormat="1" ht="13.8" x14ac:dyDescent="0.25">
      <c r="A17" s="768">
        <v>2015</v>
      </c>
      <c r="B17" s="13">
        <v>2357</v>
      </c>
      <c r="C17" s="13">
        <v>673</v>
      </c>
      <c r="D17" s="13">
        <v>3030</v>
      </c>
    </row>
    <row r="18" spans="1:12" ht="13.8" x14ac:dyDescent="0.25">
      <c r="A18" s="829">
        <v>2016</v>
      </c>
      <c r="B18" s="13">
        <v>2287</v>
      </c>
      <c r="C18" s="13">
        <v>749</v>
      </c>
      <c r="D18" s="13">
        <v>3036</v>
      </c>
    </row>
    <row r="19" spans="1:12" ht="13.8" x14ac:dyDescent="0.25">
      <c r="A19" s="956">
        <v>2017</v>
      </c>
      <c r="B19" s="13">
        <v>2306</v>
      </c>
      <c r="C19" s="13">
        <v>741</v>
      </c>
      <c r="D19" s="13">
        <v>3047</v>
      </c>
    </row>
    <row r="20" spans="1:12" ht="13.8" x14ac:dyDescent="0.25">
      <c r="A20" s="1010">
        <v>2018</v>
      </c>
      <c r="B20" s="13">
        <v>2356</v>
      </c>
      <c r="C20" s="13">
        <v>817</v>
      </c>
      <c r="D20" s="13">
        <v>3173</v>
      </c>
    </row>
    <row r="21" spans="1:12" ht="13.8" x14ac:dyDescent="0.25">
      <c r="A21" s="1112">
        <v>2019</v>
      </c>
      <c r="B21" s="13">
        <v>2422</v>
      </c>
      <c r="C21" s="13">
        <v>828</v>
      </c>
      <c r="D21" s="13">
        <v>3250</v>
      </c>
    </row>
    <row r="22" spans="1:12" ht="14.25" customHeight="1" x14ac:dyDescent="0.25">
      <c r="A22" s="1290">
        <v>2020</v>
      </c>
      <c r="B22" s="13">
        <v>2452</v>
      </c>
      <c r="C22" s="13">
        <v>956</v>
      </c>
      <c r="D22" s="13">
        <v>3408</v>
      </c>
    </row>
    <row r="23" spans="1:12" ht="14.25" customHeight="1" x14ac:dyDescent="0.25">
      <c r="A23" s="10"/>
      <c r="B23" s="13"/>
      <c r="C23" s="13"/>
      <c r="D23" s="13"/>
    </row>
    <row r="25" spans="1:12" ht="15.6" x14ac:dyDescent="0.3">
      <c r="B25" s="37" t="s">
        <v>400</v>
      </c>
      <c r="C25" s="37" t="s">
        <v>13</v>
      </c>
      <c r="D25" s="37" t="s">
        <v>369</v>
      </c>
    </row>
    <row r="26" spans="1:12" ht="15.6" x14ac:dyDescent="0.3">
      <c r="A26" s="11">
        <v>2020</v>
      </c>
      <c r="B26" s="37" t="s">
        <v>401</v>
      </c>
      <c r="C26" s="37" t="s">
        <v>401</v>
      </c>
      <c r="D26" s="37" t="s">
        <v>401</v>
      </c>
    </row>
    <row r="27" spans="1:12" ht="4.5" customHeight="1" thickBot="1" x14ac:dyDescent="0.3">
      <c r="A27" s="24"/>
      <c r="B27" s="24"/>
      <c r="C27" s="24"/>
      <c r="D27" s="24"/>
    </row>
    <row r="28" spans="1:12" ht="4.5" customHeight="1" x14ac:dyDescent="0.25"/>
    <row r="29" spans="1:12" s="26" customFormat="1" ht="14.4" x14ac:dyDescent="0.25">
      <c r="A29" s="26" t="s">
        <v>2356</v>
      </c>
      <c r="B29" s="36">
        <v>121</v>
      </c>
      <c r="C29" s="36">
        <v>19</v>
      </c>
      <c r="D29" s="36">
        <f>SUM(B29:C29)</f>
        <v>140</v>
      </c>
      <c r="I29" s="1292"/>
      <c r="J29" s="1293"/>
      <c r="K29" s="1293"/>
      <c r="L29" s="1293"/>
    </row>
    <row r="30" spans="1:12" s="26" customFormat="1" ht="14.4" x14ac:dyDescent="0.25">
      <c r="A30" s="457" t="s">
        <v>2357</v>
      </c>
      <c r="B30" s="36">
        <v>43</v>
      </c>
      <c r="C30" s="26">
        <v>18</v>
      </c>
      <c r="D30" s="36">
        <f t="shared" ref="D30:D46" si="0">SUM(B30:C30)</f>
        <v>61</v>
      </c>
      <c r="I30" s="1292"/>
      <c r="J30" s="1293"/>
      <c r="K30" s="1293"/>
      <c r="L30" s="1293"/>
    </row>
    <row r="31" spans="1:12" s="1232" customFormat="1" ht="14.4" x14ac:dyDescent="0.25">
      <c r="A31" s="457" t="s">
        <v>2358</v>
      </c>
      <c r="B31" s="36">
        <v>83</v>
      </c>
      <c r="C31" s="1232">
        <v>18</v>
      </c>
      <c r="D31" s="36">
        <f t="shared" si="0"/>
        <v>101</v>
      </c>
      <c r="I31" s="1292"/>
      <c r="J31" s="1293"/>
      <c r="K31" s="1293"/>
      <c r="L31" s="1293"/>
    </row>
    <row r="32" spans="1:12" s="26" customFormat="1" ht="14.4" x14ac:dyDescent="0.25">
      <c r="A32" s="26" t="s">
        <v>2359</v>
      </c>
      <c r="B32" s="36">
        <v>137</v>
      </c>
      <c r="C32" s="36">
        <v>31</v>
      </c>
      <c r="D32" s="36">
        <f t="shared" si="0"/>
        <v>168</v>
      </c>
      <c r="I32" s="1292"/>
      <c r="J32" s="1293"/>
      <c r="K32" s="1293"/>
      <c r="L32" s="1293"/>
    </row>
    <row r="33" spans="1:12" s="26" customFormat="1" ht="14.4" x14ac:dyDescent="0.25">
      <c r="A33" s="26" t="s">
        <v>1176</v>
      </c>
      <c r="B33" s="36">
        <v>2</v>
      </c>
      <c r="C33" s="36">
        <v>0</v>
      </c>
      <c r="D33" s="36">
        <f t="shared" si="0"/>
        <v>2</v>
      </c>
      <c r="I33" s="1292"/>
      <c r="J33" s="1293"/>
      <c r="K33" s="1293"/>
      <c r="L33" s="1293"/>
    </row>
    <row r="34" spans="1:12" s="26" customFormat="1" ht="14.4" x14ac:dyDescent="0.25">
      <c r="A34" s="26" t="s">
        <v>2360</v>
      </c>
      <c r="B34" s="36">
        <v>86</v>
      </c>
      <c r="C34" s="36">
        <v>19</v>
      </c>
      <c r="D34" s="36">
        <f t="shared" si="0"/>
        <v>105</v>
      </c>
      <c r="I34" s="1292"/>
      <c r="J34" s="1293"/>
      <c r="K34" s="1293"/>
      <c r="L34" s="1293"/>
    </row>
    <row r="35" spans="1:12" s="26" customFormat="1" ht="14.4" x14ac:dyDescent="0.25">
      <c r="A35" s="26" t="s">
        <v>1177</v>
      </c>
      <c r="B35" s="36">
        <v>55</v>
      </c>
      <c r="C35" s="36">
        <v>21</v>
      </c>
      <c r="D35" s="36">
        <f t="shared" si="0"/>
        <v>76</v>
      </c>
      <c r="I35" s="1292"/>
      <c r="J35" s="1293"/>
      <c r="K35" s="1293"/>
      <c r="L35" s="1293"/>
    </row>
    <row r="36" spans="1:12" s="26" customFormat="1" ht="14.4" x14ac:dyDescent="0.25">
      <c r="A36" s="26" t="s">
        <v>1890</v>
      </c>
      <c r="B36" s="26">
        <v>93</v>
      </c>
      <c r="C36" s="26">
        <v>15</v>
      </c>
      <c r="D36" s="36">
        <f t="shared" si="0"/>
        <v>108</v>
      </c>
      <c r="I36" s="1292"/>
      <c r="J36" s="1293"/>
      <c r="K36" s="1293"/>
      <c r="L36" s="1293"/>
    </row>
    <row r="37" spans="1:12" s="26" customFormat="1" ht="14.4" x14ac:dyDescent="0.25">
      <c r="A37" s="26" t="s">
        <v>2361</v>
      </c>
      <c r="B37" s="36">
        <v>37</v>
      </c>
      <c r="C37" s="36">
        <v>13</v>
      </c>
      <c r="D37" s="36">
        <f t="shared" si="0"/>
        <v>50</v>
      </c>
      <c r="I37" s="1292"/>
      <c r="J37" s="1293"/>
      <c r="K37" s="1293"/>
      <c r="L37" s="1293"/>
    </row>
    <row r="38" spans="1:12" s="26" customFormat="1" ht="14.4" x14ac:dyDescent="0.25">
      <c r="A38" s="26" t="s">
        <v>1441</v>
      </c>
      <c r="B38" s="36">
        <v>61</v>
      </c>
      <c r="C38" s="36">
        <v>55</v>
      </c>
      <c r="D38" s="36">
        <f t="shared" si="0"/>
        <v>116</v>
      </c>
      <c r="I38" s="1292"/>
      <c r="J38" s="1293"/>
      <c r="K38" s="1293"/>
      <c r="L38" s="1293"/>
    </row>
    <row r="39" spans="1:12" s="26" customFormat="1" ht="14.4" x14ac:dyDescent="0.25">
      <c r="A39" s="26" t="s">
        <v>1442</v>
      </c>
      <c r="B39" s="36">
        <v>368</v>
      </c>
      <c r="C39" s="36">
        <v>123</v>
      </c>
      <c r="D39" s="36">
        <f t="shared" si="0"/>
        <v>491</v>
      </c>
      <c r="I39" s="1292"/>
      <c r="J39" s="1293"/>
      <c r="K39" s="1293"/>
      <c r="L39" s="1293"/>
    </row>
    <row r="40" spans="1:12" s="26" customFormat="1" ht="14.4" x14ac:dyDescent="0.25">
      <c r="A40" s="26" t="s">
        <v>38</v>
      </c>
      <c r="B40" s="36">
        <v>133</v>
      </c>
      <c r="C40" s="36">
        <v>126</v>
      </c>
      <c r="D40" s="36">
        <f t="shared" si="0"/>
        <v>259</v>
      </c>
      <c r="I40" s="1292"/>
      <c r="J40" s="1293"/>
      <c r="K40" s="1293"/>
      <c r="L40" s="1293"/>
    </row>
    <row r="41" spans="1:12" s="26" customFormat="1" ht="14.4" x14ac:dyDescent="0.25">
      <c r="A41" s="26" t="s">
        <v>613</v>
      </c>
      <c r="B41" s="36">
        <v>73</v>
      </c>
      <c r="C41" s="36">
        <v>8</v>
      </c>
      <c r="D41" s="36">
        <f t="shared" si="0"/>
        <v>81</v>
      </c>
      <c r="I41" s="1292"/>
      <c r="J41" s="1293"/>
      <c r="K41" s="1293"/>
      <c r="L41" s="1293"/>
    </row>
    <row r="42" spans="1:12" s="1114" customFormat="1" ht="14.4" x14ac:dyDescent="0.25">
      <c r="A42" s="1114" t="s">
        <v>2362</v>
      </c>
      <c r="B42" s="36">
        <v>318</v>
      </c>
      <c r="C42" s="36">
        <v>128</v>
      </c>
      <c r="D42" s="36">
        <f t="shared" si="0"/>
        <v>446</v>
      </c>
      <c r="I42" s="1292"/>
      <c r="J42" s="1293"/>
      <c r="K42" s="1293"/>
      <c r="L42" s="1293"/>
    </row>
    <row r="43" spans="1:12" s="26" customFormat="1" ht="14.4" x14ac:dyDescent="0.25">
      <c r="A43" s="26" t="s">
        <v>1477</v>
      </c>
      <c r="B43" s="36">
        <v>78</v>
      </c>
      <c r="C43" s="437">
        <v>31</v>
      </c>
      <c r="D43" s="36">
        <f t="shared" si="0"/>
        <v>109</v>
      </c>
      <c r="I43" s="1292"/>
      <c r="J43" s="1293"/>
      <c r="K43" s="1293"/>
      <c r="L43" s="1293"/>
    </row>
    <row r="44" spans="1:12" s="26" customFormat="1" ht="14.4" x14ac:dyDescent="0.25">
      <c r="A44" s="26" t="s">
        <v>1950</v>
      </c>
      <c r="B44" s="36">
        <v>499</v>
      </c>
      <c r="C44" s="36">
        <v>258</v>
      </c>
      <c r="D44" s="36">
        <f t="shared" si="0"/>
        <v>757</v>
      </c>
      <c r="I44" s="1292"/>
      <c r="J44" s="1293"/>
      <c r="K44" s="1293"/>
      <c r="L44" s="1293"/>
    </row>
    <row r="45" spans="1:12" s="26" customFormat="1" ht="14.4" x14ac:dyDescent="0.25">
      <c r="A45" s="26" t="s">
        <v>1953</v>
      </c>
      <c r="B45" s="26">
        <v>263</v>
      </c>
      <c r="C45" s="26">
        <v>72</v>
      </c>
      <c r="D45" s="36">
        <f t="shared" si="0"/>
        <v>335</v>
      </c>
      <c r="I45" s="1292"/>
      <c r="J45" s="1293"/>
      <c r="K45" s="1293"/>
      <c r="L45" s="1293"/>
    </row>
    <row r="46" spans="1:12" s="26" customFormat="1" ht="14.4" x14ac:dyDescent="0.25">
      <c r="A46" s="26" t="s">
        <v>1954</v>
      </c>
      <c r="B46" s="26">
        <v>2</v>
      </c>
      <c r="C46" s="26">
        <v>1</v>
      </c>
      <c r="D46" s="36">
        <f t="shared" si="0"/>
        <v>3</v>
      </c>
      <c r="I46" s="1292"/>
      <c r="J46" s="1293"/>
      <c r="K46" s="1293"/>
      <c r="L46" s="1293"/>
    </row>
    <row r="47" spans="1:12" s="26" customFormat="1" ht="4.5" customHeight="1" x14ac:dyDescent="0.25">
      <c r="B47" s="83"/>
      <c r="C47" s="83"/>
      <c r="D47" s="83"/>
    </row>
    <row r="48" spans="1:12" s="32" customFormat="1" ht="14.4" thickBot="1" x14ac:dyDescent="0.3">
      <c r="A48" s="32" t="s">
        <v>39</v>
      </c>
      <c r="B48" s="177">
        <f>SUM(B29:B46)</f>
        <v>2452</v>
      </c>
      <c r="C48" s="177">
        <f>SUM(C29:C46)</f>
        <v>956</v>
      </c>
      <c r="D48" s="177">
        <f>SUM(D29:D46)</f>
        <v>3408</v>
      </c>
    </row>
    <row r="49" spans="1:4" s="32" customFormat="1" ht="12" customHeight="1" thickTop="1" x14ac:dyDescent="0.25">
      <c r="B49" s="146"/>
      <c r="C49" s="146"/>
      <c r="D49" s="146"/>
    </row>
    <row r="52" spans="1:4" ht="13.8" x14ac:dyDescent="0.25">
      <c r="A52" s="26" t="s">
        <v>1580</v>
      </c>
    </row>
    <row r="54" spans="1:4" ht="13.8" x14ac:dyDescent="0.25">
      <c r="A54" s="26" t="s">
        <v>1443</v>
      </c>
    </row>
    <row r="56" spans="1:4" ht="13.8" x14ac:dyDescent="0.25">
      <c r="A56" s="26" t="s">
        <v>1444</v>
      </c>
    </row>
    <row r="57" spans="1:4" ht="14.4" x14ac:dyDescent="0.3">
      <c r="A57" s="26" t="s">
        <v>1445</v>
      </c>
    </row>
    <row r="58" spans="1:4" ht="12.75" customHeight="1" x14ac:dyDescent="0.25">
      <c r="A58" s="159"/>
    </row>
    <row r="59" spans="1:4" ht="13.8" x14ac:dyDescent="0.25">
      <c r="A59" s="26" t="s">
        <v>1700</v>
      </c>
    </row>
    <row r="61" spans="1:4" ht="13.8" x14ac:dyDescent="0.25">
      <c r="A61" s="163"/>
    </row>
    <row r="62" spans="1:4" x14ac:dyDescent="0.25">
      <c r="B62" t="s">
        <v>1164</v>
      </c>
    </row>
  </sheetData>
  <sortState xmlns:xlrd2="http://schemas.microsoft.com/office/spreadsheetml/2017/richdata2" ref="A30:D46">
    <sortCondition ref="A30:A46"/>
  </sortState>
  <customSheetViews>
    <customSheetView guid="{9014CDA8-C3FC-41E6-A045-DAEFC55B82B1}" showPageBreaks="1" fitToPage="1" printArea="1" topLeftCell="A19">
      <selection sqref="A1:D1"/>
      <pageMargins left="0.75" right="0.75" top="1" bottom="1" header="0.5" footer="0.5"/>
      <printOptions horizontalCentered="1"/>
      <pageSetup scale="82" firstPageNumber="33" orientation="portrait" verticalDpi="300" r:id="rId1"/>
      <headerFooter alignWithMargins="0">
        <oddFooter>&amp;C&amp;P</oddFooter>
      </headerFooter>
    </customSheetView>
    <customSheetView guid="{F67F5823-51D5-4D47-B100-5B47C1E6BCB9}" showPageBreaks="1" fitToPage="1" printArea="1" topLeftCell="A19">
      <selection sqref="A1:D1"/>
      <pageMargins left="0.75" right="0.75" top="1" bottom="1" header="0.5" footer="0.5"/>
      <printOptions horizontalCentered="1"/>
      <pageSetup scale="82" firstPageNumber="33" orientation="portrait" verticalDpi="300" r:id="rId2"/>
      <headerFooter alignWithMargins="0">
        <oddFooter>&amp;C&amp;P</oddFooter>
      </headerFooter>
    </customSheetView>
  </customSheetViews>
  <mergeCells count="3">
    <mergeCell ref="A1:D1"/>
    <mergeCell ref="A3:D3"/>
    <mergeCell ref="A4:D4"/>
  </mergeCells>
  <phoneticPr fontId="0" type="noConversion"/>
  <printOptions horizontalCentered="1"/>
  <pageMargins left="0.74803149606299202" right="0.74803149606299202" top="0.98425196850393704" bottom="0.98425196850393704" header="0.511811023622047" footer="0.511811023622047"/>
  <pageSetup scale="87" firstPageNumber="27" orientation="portrait" useFirstPageNumber="1" r:id="rId3"/>
  <headerFooter alignWithMargins="0"/>
  <legacyDrawingHF r:id="rId4"/>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codeName="Sheet84">
    <tabColor indexed="40"/>
    <pageSetUpPr fitToPage="1"/>
  </sheetPr>
  <dimension ref="A1:G63"/>
  <sheetViews>
    <sheetView zoomScaleNormal="100" workbookViewId="0">
      <selection sqref="A1:G1"/>
    </sheetView>
  </sheetViews>
  <sheetFormatPr defaultRowHeight="13.2" x14ac:dyDescent="0.25"/>
  <cols>
    <col min="1" max="1" width="8.33203125" style="2" customWidth="1"/>
    <col min="2" max="2" width="21.6640625" customWidth="1"/>
    <col min="3" max="5" width="17.6640625" customWidth="1"/>
    <col min="6" max="6" width="20.5546875" style="1" customWidth="1"/>
    <col min="7" max="7" width="17.6640625" customWidth="1"/>
  </cols>
  <sheetData>
    <row r="1" spans="1:7" ht="17.399999999999999" x14ac:dyDescent="0.3">
      <c r="A1" s="1451" t="s">
        <v>2408</v>
      </c>
      <c r="B1" s="1451"/>
      <c r="C1" s="1451"/>
      <c r="D1" s="1451"/>
      <c r="E1" s="1451"/>
      <c r="F1" s="1451"/>
      <c r="G1" s="1451"/>
    </row>
    <row r="2" spans="1:7" ht="17.399999999999999" x14ac:dyDescent="0.3">
      <c r="A2" s="48"/>
    </row>
    <row r="3" spans="1:7" ht="17.399999999999999" x14ac:dyDescent="0.3">
      <c r="A3" s="1452" t="s">
        <v>1411</v>
      </c>
      <c r="B3" s="1452"/>
      <c r="C3" s="1452"/>
      <c r="D3" s="1452"/>
      <c r="E3" s="1452"/>
      <c r="F3" s="1452"/>
      <c r="G3" s="1452"/>
    </row>
    <row r="4" spans="1:7" ht="17.399999999999999" x14ac:dyDescent="0.3">
      <c r="A4" s="1452" t="s">
        <v>2602</v>
      </c>
      <c r="B4" s="1452"/>
      <c r="C4" s="1452"/>
      <c r="D4" s="1452"/>
      <c r="E4" s="1452"/>
      <c r="F4" s="1452"/>
      <c r="G4" s="1452"/>
    </row>
    <row r="7" spans="1:7" s="28" customFormat="1" ht="15.6" x14ac:dyDescent="0.3">
      <c r="A7" s="11"/>
      <c r="B7" s="16" t="s">
        <v>1165</v>
      </c>
      <c r="C7" s="1459" t="s">
        <v>1409</v>
      </c>
      <c r="D7" s="1459"/>
      <c r="E7" s="1459"/>
      <c r="F7" s="16" t="s">
        <v>1099</v>
      </c>
    </row>
    <row r="8" spans="1:7" s="16" customFormat="1" ht="17.25" customHeight="1" x14ac:dyDescent="0.3">
      <c r="A8" s="16" t="s">
        <v>614</v>
      </c>
      <c r="B8" s="23" t="s">
        <v>585</v>
      </c>
      <c r="C8" s="23" t="s">
        <v>563</v>
      </c>
      <c r="D8" s="16" t="s">
        <v>999</v>
      </c>
      <c r="E8" s="698" t="s">
        <v>1582</v>
      </c>
      <c r="F8" s="23" t="s">
        <v>1000</v>
      </c>
      <c r="G8" s="23" t="s">
        <v>395</v>
      </c>
    </row>
    <row r="9" spans="1:7" ht="4.5" customHeight="1" thickBot="1" x14ac:dyDescent="0.3">
      <c r="B9" s="24"/>
      <c r="C9" s="24"/>
      <c r="D9" s="24"/>
      <c r="E9" s="24"/>
      <c r="F9" s="87"/>
      <c r="G9" s="24"/>
    </row>
    <row r="10" spans="1:7" ht="4.5" customHeight="1" x14ac:dyDescent="0.25">
      <c r="B10" s="35"/>
      <c r="C10" s="35"/>
      <c r="F10" s="157"/>
      <c r="G10" s="35"/>
    </row>
    <row r="11" spans="1:7" s="26" customFormat="1" ht="13.8" x14ac:dyDescent="0.25">
      <c r="A11" s="10">
        <v>2005</v>
      </c>
      <c r="B11" s="703">
        <v>19779</v>
      </c>
      <c r="C11" s="21">
        <v>3246</v>
      </c>
      <c r="D11" s="21">
        <v>2321</v>
      </c>
      <c r="E11" s="703">
        <v>775</v>
      </c>
      <c r="F11" s="21">
        <v>8975</v>
      </c>
      <c r="G11" s="21">
        <v>4462</v>
      </c>
    </row>
    <row r="12" spans="1:7" s="26" customFormat="1" ht="13.8" x14ac:dyDescent="0.25">
      <c r="A12" s="10">
        <v>2006</v>
      </c>
      <c r="B12" s="703">
        <v>19314</v>
      </c>
      <c r="C12" s="21">
        <v>3324</v>
      </c>
      <c r="D12" s="21">
        <v>2159</v>
      </c>
      <c r="E12" s="703">
        <v>822</v>
      </c>
      <c r="F12" s="21">
        <v>8543</v>
      </c>
      <c r="G12" s="21">
        <v>4466</v>
      </c>
    </row>
    <row r="13" spans="1:7" s="26" customFormat="1" ht="13.8" x14ac:dyDescent="0.25">
      <c r="A13" s="10">
        <v>2007</v>
      </c>
      <c r="B13" s="703">
        <v>19684</v>
      </c>
      <c r="C13" s="21">
        <v>3403</v>
      </c>
      <c r="D13" s="21">
        <v>2305</v>
      </c>
      <c r="E13" s="703">
        <v>830</v>
      </c>
      <c r="F13" s="21">
        <v>8510</v>
      </c>
      <c r="G13" s="21">
        <v>4636</v>
      </c>
    </row>
    <row r="14" spans="1:7" s="26" customFormat="1" ht="13.8" x14ac:dyDescent="0.25">
      <c r="A14" s="10">
        <v>2008</v>
      </c>
      <c r="B14" s="703" t="s">
        <v>1253</v>
      </c>
      <c r="C14" s="21">
        <v>3531</v>
      </c>
      <c r="D14" s="21">
        <v>2337</v>
      </c>
      <c r="E14" s="703">
        <v>831</v>
      </c>
      <c r="F14" s="21">
        <v>8666</v>
      </c>
      <c r="G14" s="21" t="s">
        <v>1253</v>
      </c>
    </row>
    <row r="15" spans="1:7" s="26" customFormat="1" ht="13.8" x14ac:dyDescent="0.25">
      <c r="A15" s="10">
        <v>2009</v>
      </c>
      <c r="B15" s="703">
        <v>21034</v>
      </c>
      <c r="C15" s="21">
        <v>3356</v>
      </c>
      <c r="D15" s="21">
        <v>2570</v>
      </c>
      <c r="E15" s="703">
        <v>843</v>
      </c>
      <c r="F15" s="21">
        <v>9148</v>
      </c>
      <c r="G15" s="21">
        <v>5117</v>
      </c>
    </row>
    <row r="16" spans="1:7" s="26" customFormat="1" ht="14.25" customHeight="1" x14ac:dyDescent="0.25">
      <c r="A16" s="10">
        <v>2010</v>
      </c>
      <c r="B16" s="703">
        <v>22488</v>
      </c>
      <c r="C16" s="21">
        <v>3351</v>
      </c>
      <c r="D16" s="21">
        <v>3695</v>
      </c>
      <c r="E16" s="703">
        <v>870</v>
      </c>
      <c r="F16" s="21">
        <v>9348</v>
      </c>
      <c r="G16" s="21">
        <v>5224</v>
      </c>
    </row>
    <row r="17" spans="1:7" s="26" customFormat="1" ht="14.25" customHeight="1" x14ac:dyDescent="0.25">
      <c r="A17" s="10">
        <v>2011</v>
      </c>
      <c r="B17" s="703">
        <v>22879</v>
      </c>
      <c r="C17" s="21">
        <v>3346</v>
      </c>
      <c r="D17" s="21">
        <v>3797</v>
      </c>
      <c r="E17" s="703">
        <v>927</v>
      </c>
      <c r="F17" s="21">
        <v>9320</v>
      </c>
      <c r="G17" s="21">
        <v>5489</v>
      </c>
    </row>
    <row r="18" spans="1:7" s="26" customFormat="1" ht="14.25" customHeight="1" x14ac:dyDescent="0.25">
      <c r="A18" s="612">
        <v>2012</v>
      </c>
      <c r="B18" s="703">
        <v>22470</v>
      </c>
      <c r="C18" s="613">
        <v>3293</v>
      </c>
      <c r="D18" s="613">
        <v>3630</v>
      </c>
      <c r="E18" s="703">
        <v>979</v>
      </c>
      <c r="F18" s="613">
        <v>9132</v>
      </c>
      <c r="G18" s="613">
        <v>5436</v>
      </c>
    </row>
    <row r="19" spans="1:7" s="26" customFormat="1" ht="14.25" customHeight="1" x14ac:dyDescent="0.25">
      <c r="A19" s="637">
        <v>2013</v>
      </c>
      <c r="B19" s="703">
        <v>21775</v>
      </c>
      <c r="C19" s="638">
        <v>3214</v>
      </c>
      <c r="D19" s="638">
        <v>3556</v>
      </c>
      <c r="E19" s="703">
        <v>1012</v>
      </c>
      <c r="F19" s="638">
        <v>8684</v>
      </c>
      <c r="G19" s="638">
        <v>5309</v>
      </c>
    </row>
    <row r="20" spans="1:7" s="26" customFormat="1" ht="14.25" customHeight="1" x14ac:dyDescent="0.25">
      <c r="A20" s="702">
        <v>2014</v>
      </c>
      <c r="B20" s="703">
        <v>21419</v>
      </c>
      <c r="C20" s="703">
        <v>3186</v>
      </c>
      <c r="D20" s="703">
        <v>3245</v>
      </c>
      <c r="E20" s="703">
        <v>1088</v>
      </c>
      <c r="F20" s="703">
        <v>8793</v>
      </c>
      <c r="G20" s="703">
        <v>5107</v>
      </c>
    </row>
    <row r="21" spans="1:7" s="26" customFormat="1" ht="14.25" customHeight="1" x14ac:dyDescent="0.25">
      <c r="A21" s="772">
        <v>2015</v>
      </c>
      <c r="B21" s="773">
        <v>21429</v>
      </c>
      <c r="C21" s="773">
        <v>3203</v>
      </c>
      <c r="D21" s="773">
        <v>3190</v>
      </c>
      <c r="E21" s="773">
        <v>1057</v>
      </c>
      <c r="F21" s="773">
        <v>9066</v>
      </c>
      <c r="G21" s="773">
        <v>4913</v>
      </c>
    </row>
    <row r="22" spans="1:7" s="26" customFormat="1" ht="14.25" customHeight="1" x14ac:dyDescent="0.25">
      <c r="A22" s="829">
        <v>2016</v>
      </c>
      <c r="B22" s="830">
        <v>22036</v>
      </c>
      <c r="C22" s="830">
        <v>3283</v>
      </c>
      <c r="D22" s="830">
        <v>3157</v>
      </c>
      <c r="E22" s="830">
        <v>1193</v>
      </c>
      <c r="F22" s="830">
        <v>9398</v>
      </c>
      <c r="G22" s="830">
        <v>5007</v>
      </c>
    </row>
    <row r="23" spans="1:7" s="26" customFormat="1" ht="14.25" customHeight="1" x14ac:dyDescent="0.25">
      <c r="A23" s="956">
        <v>2017</v>
      </c>
      <c r="B23" s="959">
        <v>22327</v>
      </c>
      <c r="C23" s="959">
        <v>3326</v>
      </c>
      <c r="D23" s="959">
        <v>3111</v>
      </c>
      <c r="E23" s="959">
        <v>1228</v>
      </c>
      <c r="F23" s="959">
        <v>9572</v>
      </c>
      <c r="G23" s="959">
        <v>5134</v>
      </c>
    </row>
    <row r="24" spans="1:7" s="26" customFormat="1" ht="14.25" customHeight="1" x14ac:dyDescent="0.25">
      <c r="A24" s="1010">
        <v>2018</v>
      </c>
      <c r="B24" s="1012">
        <v>22929</v>
      </c>
      <c r="C24" s="1012">
        <v>3513</v>
      </c>
      <c r="D24" s="1012">
        <v>3118</v>
      </c>
      <c r="E24" s="1012">
        <v>1278</v>
      </c>
      <c r="F24" s="1012">
        <v>9853</v>
      </c>
      <c r="G24" s="1012">
        <v>5209</v>
      </c>
    </row>
    <row r="25" spans="1:7" s="26" customFormat="1" ht="14.25" customHeight="1" x14ac:dyDescent="0.25">
      <c r="A25" s="1112">
        <v>2019</v>
      </c>
      <c r="B25" s="1117" t="s">
        <v>1253</v>
      </c>
      <c r="C25" s="1117">
        <v>3766</v>
      </c>
      <c r="D25" s="1117">
        <v>3294</v>
      </c>
      <c r="E25" s="1117" t="s">
        <v>1253</v>
      </c>
      <c r="F25" s="1117">
        <v>10278</v>
      </c>
      <c r="G25" s="1117">
        <v>5466</v>
      </c>
    </row>
    <row r="26" spans="1:7" s="26" customFormat="1" ht="14.25" customHeight="1" x14ac:dyDescent="0.25">
      <c r="A26" s="1290">
        <v>2020</v>
      </c>
      <c r="B26" s="1374" t="s">
        <v>1253</v>
      </c>
      <c r="C26" s="1229">
        <v>3786</v>
      </c>
      <c r="D26" s="1229">
        <v>3974</v>
      </c>
      <c r="E26" s="1374" t="s">
        <v>1253</v>
      </c>
      <c r="F26" s="1229">
        <v>9457</v>
      </c>
      <c r="G26" s="1229">
        <v>5357</v>
      </c>
    </row>
    <row r="27" spans="1:7" s="26" customFormat="1" ht="14.25" customHeight="1" x14ac:dyDescent="0.25">
      <c r="A27" s="10"/>
      <c r="B27" s="129"/>
      <c r="C27" s="129"/>
      <c r="D27" s="129"/>
      <c r="E27" s="129"/>
      <c r="F27" s="129"/>
      <c r="G27" s="129"/>
    </row>
    <row r="28" spans="1:7" s="26" customFormat="1" ht="13.8" x14ac:dyDescent="0.25">
      <c r="A28" s="137"/>
      <c r="B28" s="21"/>
      <c r="C28" s="21"/>
      <c r="D28" s="20"/>
      <c r="E28" s="20"/>
      <c r="F28" s="21"/>
      <c r="G28" s="21"/>
    </row>
    <row r="29" spans="1:7" ht="17.399999999999999" x14ac:dyDescent="0.3">
      <c r="A29" s="1452" t="s">
        <v>1409</v>
      </c>
      <c r="B29" s="1452"/>
      <c r="C29" s="1452"/>
      <c r="D29" s="1452"/>
      <c r="E29" s="1452"/>
      <c r="F29" s="1452"/>
      <c r="G29" s="1452"/>
    </row>
    <row r="30" spans="1:7" ht="17.399999999999999" x14ac:dyDescent="0.3">
      <c r="A30" s="1452" t="s">
        <v>1586</v>
      </c>
      <c r="B30" s="1452"/>
      <c r="C30" s="1452"/>
      <c r="D30" s="1452"/>
      <c r="E30" s="1452"/>
      <c r="F30" s="1452"/>
      <c r="G30" s="1452"/>
    </row>
    <row r="31" spans="1:7" ht="17.399999999999999" x14ac:dyDescent="0.3">
      <c r="A31" s="1452" t="s">
        <v>2602</v>
      </c>
      <c r="B31" s="1452"/>
      <c r="C31" s="1452"/>
      <c r="D31" s="1452"/>
      <c r="E31" s="1452"/>
      <c r="F31" s="1452"/>
      <c r="G31" s="1452"/>
    </row>
    <row r="33" spans="1:7" x14ac:dyDescent="0.25">
      <c r="F33" s="157"/>
      <c r="G33" s="35"/>
    </row>
    <row r="34" spans="1:7" ht="15.6" x14ac:dyDescent="0.3">
      <c r="A34" s="11"/>
      <c r="B34" s="698" t="s">
        <v>1584</v>
      </c>
      <c r="C34" s="1459" t="s">
        <v>1409</v>
      </c>
      <c r="D34" s="1459"/>
      <c r="E34" s="1459"/>
      <c r="F34" s="698" t="s">
        <v>1099</v>
      </c>
      <c r="G34" s="28"/>
    </row>
    <row r="35" spans="1:7" ht="15.75" customHeight="1" x14ac:dyDescent="0.3">
      <c r="A35" s="16" t="s">
        <v>614</v>
      </c>
      <c r="B35" s="699" t="s">
        <v>1585</v>
      </c>
      <c r="C35" s="699" t="s">
        <v>563</v>
      </c>
      <c r="D35" s="698" t="s">
        <v>999</v>
      </c>
      <c r="E35" s="698" t="s">
        <v>1582</v>
      </c>
      <c r="F35" s="699" t="s">
        <v>1000</v>
      </c>
      <c r="G35" s="699" t="s">
        <v>395</v>
      </c>
    </row>
    <row r="36" spans="1:7" ht="4.5" customHeight="1" thickBot="1" x14ac:dyDescent="0.3">
      <c r="A36" s="17"/>
      <c r="B36" s="24"/>
      <c r="C36" s="24"/>
      <c r="D36" s="24"/>
      <c r="E36" s="24"/>
      <c r="F36" s="87"/>
      <c r="G36" s="24"/>
    </row>
    <row r="37" spans="1:7" ht="4.5" customHeight="1" x14ac:dyDescent="0.25">
      <c r="B37" s="35"/>
      <c r="C37" s="35"/>
      <c r="D37" s="35"/>
      <c r="E37" s="35"/>
      <c r="F37" s="157"/>
      <c r="G37" s="35"/>
    </row>
    <row r="38" spans="1:7" ht="13.8" x14ac:dyDescent="0.25">
      <c r="A38" s="10">
        <v>2005</v>
      </c>
      <c r="B38" s="707">
        <v>903.87</v>
      </c>
      <c r="C38" s="707">
        <v>1050.45</v>
      </c>
      <c r="D38" s="707">
        <v>751.23</v>
      </c>
      <c r="E38" s="707" t="s">
        <v>1253</v>
      </c>
      <c r="F38" s="707">
        <v>609.71</v>
      </c>
      <c r="G38" s="707">
        <v>763.8</v>
      </c>
    </row>
    <row r="39" spans="1:7" ht="13.8" x14ac:dyDescent="0.25">
      <c r="A39" s="10">
        <v>2006</v>
      </c>
      <c r="B39" s="707">
        <v>930.96</v>
      </c>
      <c r="C39" s="707">
        <v>1070.33</v>
      </c>
      <c r="D39" s="707">
        <v>786.75</v>
      </c>
      <c r="E39" s="707" t="s">
        <v>1253</v>
      </c>
      <c r="F39" s="707">
        <v>602.27</v>
      </c>
      <c r="G39" s="707">
        <v>776.41</v>
      </c>
    </row>
    <row r="40" spans="1:7" ht="13.8" x14ac:dyDescent="0.25">
      <c r="A40" s="10">
        <v>2007</v>
      </c>
      <c r="B40" s="707">
        <v>960.72</v>
      </c>
      <c r="C40" s="707">
        <v>1113.92</v>
      </c>
      <c r="D40" s="707">
        <v>801.84</v>
      </c>
      <c r="E40" s="707" t="s">
        <v>1253</v>
      </c>
      <c r="F40" s="707">
        <v>621.88</v>
      </c>
      <c r="G40" s="707">
        <v>799.46</v>
      </c>
    </row>
    <row r="41" spans="1:7" ht="13.8" x14ac:dyDescent="0.25">
      <c r="A41" s="10">
        <v>2008</v>
      </c>
      <c r="B41" s="707">
        <v>996.41</v>
      </c>
      <c r="C41" s="707">
        <v>1141.28</v>
      </c>
      <c r="D41" s="707">
        <v>839.18</v>
      </c>
      <c r="E41" s="707" t="s">
        <v>1253</v>
      </c>
      <c r="F41" s="707">
        <v>629.80999999999995</v>
      </c>
      <c r="G41" s="707" t="s">
        <v>1253</v>
      </c>
    </row>
    <row r="42" spans="1:7" ht="13.8" x14ac:dyDescent="0.25">
      <c r="A42" s="10">
        <v>2009</v>
      </c>
      <c r="B42" s="707">
        <v>1010.67</v>
      </c>
      <c r="C42" s="707">
        <v>1161.56</v>
      </c>
      <c r="D42" s="707">
        <v>879.72</v>
      </c>
      <c r="E42" s="707" t="s">
        <v>1253</v>
      </c>
      <c r="F42" s="707">
        <v>733.83</v>
      </c>
      <c r="G42" s="707">
        <v>810.55</v>
      </c>
    </row>
    <row r="43" spans="1:7" ht="13.8" x14ac:dyDescent="0.25">
      <c r="A43" s="10">
        <v>2010</v>
      </c>
      <c r="B43" s="707">
        <v>1009.27</v>
      </c>
      <c r="C43" s="707">
        <v>1195.98</v>
      </c>
      <c r="D43" s="707">
        <v>911.1</v>
      </c>
      <c r="E43" s="707" t="s">
        <v>1253</v>
      </c>
      <c r="F43" s="707">
        <v>740.38</v>
      </c>
      <c r="G43" s="707">
        <v>820.4</v>
      </c>
    </row>
    <row r="44" spans="1:7" ht="13.8" x14ac:dyDescent="0.25">
      <c r="A44" s="10">
        <v>2011</v>
      </c>
      <c r="B44" s="707">
        <v>1025.78</v>
      </c>
      <c r="C44" s="707">
        <v>1211.29</v>
      </c>
      <c r="D44" s="707">
        <v>930.98</v>
      </c>
      <c r="E44" s="707" t="s">
        <v>1253</v>
      </c>
      <c r="F44" s="707">
        <v>798.01</v>
      </c>
      <c r="G44" s="707">
        <v>818.71</v>
      </c>
    </row>
    <row r="45" spans="1:7" ht="14.25" customHeight="1" x14ac:dyDescent="0.25">
      <c r="A45" s="612">
        <v>2012</v>
      </c>
      <c r="B45" s="707">
        <v>1065.01</v>
      </c>
      <c r="C45" s="707">
        <v>1255.55</v>
      </c>
      <c r="D45" s="707">
        <v>966.16</v>
      </c>
      <c r="E45" s="707" t="s">
        <v>1253</v>
      </c>
      <c r="F45" s="707">
        <v>780.76</v>
      </c>
      <c r="G45" s="707">
        <v>868.94</v>
      </c>
    </row>
    <row r="46" spans="1:7" ht="14.25" customHeight="1" x14ac:dyDescent="0.25">
      <c r="A46" s="637">
        <v>2013</v>
      </c>
      <c r="B46" s="707">
        <v>1078.18</v>
      </c>
      <c r="C46" s="707">
        <v>1294.1300000000001</v>
      </c>
      <c r="D46" s="707">
        <v>968.83</v>
      </c>
      <c r="E46" s="707" t="s">
        <v>1253</v>
      </c>
      <c r="F46" s="707">
        <v>806.94</v>
      </c>
      <c r="G46" s="707">
        <v>917.56</v>
      </c>
    </row>
    <row r="47" spans="1:7" ht="14.25" customHeight="1" x14ac:dyDescent="0.25">
      <c r="A47" s="702">
        <v>2014</v>
      </c>
      <c r="B47" s="707">
        <v>1112.21</v>
      </c>
      <c r="C47" s="707">
        <v>1323.91</v>
      </c>
      <c r="D47" s="707">
        <v>1007.56</v>
      </c>
      <c r="E47" s="707" t="s">
        <v>1253</v>
      </c>
      <c r="F47" s="707">
        <v>817.86</v>
      </c>
      <c r="G47" s="707">
        <v>961.33</v>
      </c>
    </row>
    <row r="48" spans="1:7" ht="14.25" customHeight="1" x14ac:dyDescent="0.25">
      <c r="A48" s="772">
        <v>2015</v>
      </c>
      <c r="B48" s="707">
        <v>1130.75</v>
      </c>
      <c r="C48" s="707">
        <v>1317.79</v>
      </c>
      <c r="D48" s="707">
        <v>1070.8499999999999</v>
      </c>
      <c r="E48" s="707" t="s">
        <v>1253</v>
      </c>
      <c r="F48" s="707">
        <v>822.55</v>
      </c>
      <c r="G48" s="707" t="s">
        <v>863</v>
      </c>
    </row>
    <row r="49" spans="1:7" ht="14.25" customHeight="1" x14ac:dyDescent="0.25">
      <c r="A49" s="829">
        <v>2016</v>
      </c>
      <c r="B49" s="707">
        <v>1127.27</v>
      </c>
      <c r="C49" s="707">
        <v>1320.82</v>
      </c>
      <c r="D49" s="707">
        <v>1082.17</v>
      </c>
      <c r="E49" s="707" t="s">
        <v>1253</v>
      </c>
      <c r="F49" s="707">
        <v>826.26</v>
      </c>
      <c r="G49" s="707">
        <v>1027.22</v>
      </c>
    </row>
    <row r="50" spans="1:7" ht="14.25" customHeight="1" x14ac:dyDescent="0.25">
      <c r="A50" s="956">
        <v>2017</v>
      </c>
      <c r="B50" s="707">
        <v>1151.9100000000001</v>
      </c>
      <c r="C50" s="707">
        <v>1355.64</v>
      </c>
      <c r="D50" s="707">
        <v>1115.19</v>
      </c>
      <c r="E50" s="707" t="s">
        <v>1253</v>
      </c>
      <c r="F50" s="707">
        <v>870.79</v>
      </c>
      <c r="G50" s="707">
        <v>1055.95</v>
      </c>
    </row>
    <row r="51" spans="1:7" ht="14.25" customHeight="1" x14ac:dyDescent="0.25">
      <c r="A51" s="1010">
        <v>2018</v>
      </c>
      <c r="B51" s="707">
        <v>1174.55</v>
      </c>
      <c r="C51" s="707">
        <v>1392.98</v>
      </c>
      <c r="D51" s="707">
        <v>1129.1300000000001</v>
      </c>
      <c r="E51" s="707" t="s">
        <v>1253</v>
      </c>
      <c r="F51" s="707">
        <v>883.91</v>
      </c>
      <c r="G51" s="707">
        <v>1047.43</v>
      </c>
    </row>
    <row r="52" spans="1:7" ht="14.25" customHeight="1" x14ac:dyDescent="0.25">
      <c r="A52" s="1112">
        <v>2019</v>
      </c>
      <c r="B52" s="707">
        <v>1191.8900000000001</v>
      </c>
      <c r="C52" s="707">
        <v>1402.8</v>
      </c>
      <c r="D52" s="707">
        <v>1130.44</v>
      </c>
      <c r="E52" s="707" t="s">
        <v>1253</v>
      </c>
      <c r="F52" s="707">
        <v>904.12</v>
      </c>
      <c r="G52" s="707" t="s">
        <v>863</v>
      </c>
    </row>
    <row r="53" spans="1:7" ht="13.8" x14ac:dyDescent="0.25">
      <c r="A53" s="1290">
        <v>2020</v>
      </c>
      <c r="B53" s="707">
        <v>1240.07</v>
      </c>
      <c r="C53" s="707">
        <v>1433.11</v>
      </c>
      <c r="D53" s="707">
        <v>1164.4100000000001</v>
      </c>
      <c r="E53" s="707" t="s">
        <v>1253</v>
      </c>
      <c r="F53" s="707">
        <v>933.01</v>
      </c>
      <c r="G53" s="707">
        <v>1115.9000000000001</v>
      </c>
    </row>
    <row r="54" spans="1:7" ht="13.8" x14ac:dyDescent="0.25">
      <c r="A54" s="10"/>
      <c r="B54" s="328"/>
      <c r="C54" s="328"/>
      <c r="D54" s="328"/>
      <c r="E54" s="328"/>
      <c r="F54" s="328"/>
      <c r="G54" s="328"/>
    </row>
    <row r="55" spans="1:7" ht="13.8" x14ac:dyDescent="0.25">
      <c r="A55" s="956" t="s">
        <v>1893</v>
      </c>
      <c r="B55" s="251"/>
      <c r="C55" s="122" t="s">
        <v>2548</v>
      </c>
      <c r="D55" s="127"/>
      <c r="E55" s="127"/>
      <c r="F55" s="329"/>
      <c r="G55" s="330"/>
    </row>
    <row r="56" spans="1:7" ht="13.8" x14ac:dyDescent="0.25">
      <c r="A56" s="10"/>
      <c r="B56" s="251"/>
      <c r="C56" s="252"/>
      <c r="D56" s="127"/>
      <c r="E56" s="127"/>
      <c r="F56" s="329"/>
      <c r="G56" s="330"/>
    </row>
    <row r="57" spans="1:7" ht="13.8" x14ac:dyDescent="0.25">
      <c r="A57" s="137" t="s">
        <v>998</v>
      </c>
    </row>
    <row r="58" spans="1:7" ht="13.8" x14ac:dyDescent="0.25">
      <c r="A58" s="137"/>
    </row>
    <row r="59" spans="1:7" ht="13.8" x14ac:dyDescent="0.25">
      <c r="A59" s="704" t="s">
        <v>1583</v>
      </c>
    </row>
    <row r="61" spans="1:7" ht="12.75" customHeight="1" x14ac:dyDescent="0.25">
      <c r="A61" s="1463" t="s">
        <v>1665</v>
      </c>
      <c r="B61" s="1463"/>
      <c r="C61" s="1463"/>
      <c r="D61" s="1463"/>
      <c r="E61" s="1463"/>
      <c r="F61" s="1463"/>
      <c r="G61" s="1463"/>
    </row>
    <row r="62" spans="1:7" ht="15.75" customHeight="1" x14ac:dyDescent="0.25">
      <c r="A62" s="1487" t="s">
        <v>2266</v>
      </c>
      <c r="B62" s="1487"/>
      <c r="C62" s="1487"/>
      <c r="D62" s="1487"/>
      <c r="E62" s="1487"/>
      <c r="F62" s="1487"/>
      <c r="G62" s="1487"/>
    </row>
    <row r="63" spans="1:7" ht="15.75" customHeight="1" x14ac:dyDescent="0.25">
      <c r="A63" s="1473" t="s">
        <v>2267</v>
      </c>
      <c r="B63" s="1473"/>
      <c r="C63" s="1473"/>
      <c r="D63" s="1473"/>
      <c r="E63" s="1473"/>
      <c r="F63" s="1473"/>
      <c r="G63" s="1473"/>
    </row>
  </sheetData>
  <customSheetViews>
    <customSheetView guid="{9014CDA8-C3FC-41E6-A045-DAEFC55B82B1}" showPageBreaks="1" fitToPage="1" printArea="1" topLeftCell="A7">
      <selection activeCell="A33" sqref="A33"/>
      <pageMargins left="0.75" right="0.75" top="1" bottom="1" header="0.5" footer="0.5"/>
      <printOptions horizontalCentered="1"/>
      <pageSetup scale="69" firstPageNumber="33" orientation="portrait" verticalDpi="300" r:id="rId1"/>
      <headerFooter alignWithMargins="0">
        <oddFooter>&amp;C&amp;P</oddFooter>
      </headerFooter>
    </customSheetView>
    <customSheetView guid="{F67F5823-51D5-4D47-B100-5B47C1E6BCB9}" showPageBreaks="1" fitToPage="1" printArea="1" topLeftCell="A7">
      <selection activeCell="A33" sqref="A33"/>
      <pageMargins left="0.75" right="0.75" top="1" bottom="1" header="0.5" footer="0.5"/>
      <printOptions horizontalCentered="1"/>
      <pageSetup scale="68" firstPageNumber="33" orientation="portrait" verticalDpi="300" r:id="rId2"/>
      <headerFooter alignWithMargins="0">
        <oddFooter>&amp;C&amp;P</oddFooter>
      </headerFooter>
    </customSheetView>
  </customSheetViews>
  <mergeCells count="11">
    <mergeCell ref="A1:G1"/>
    <mergeCell ref="A3:G3"/>
    <mergeCell ref="A4:G4"/>
    <mergeCell ref="C7:E7"/>
    <mergeCell ref="C34:E34"/>
    <mergeCell ref="A63:G63"/>
    <mergeCell ref="A62:G62"/>
    <mergeCell ref="A61:G61"/>
    <mergeCell ref="A30:G30"/>
    <mergeCell ref="A29:G29"/>
    <mergeCell ref="A31:G31"/>
  </mergeCells>
  <phoneticPr fontId="0" type="noConversion"/>
  <hyperlinks>
    <hyperlink ref="A63:G63" r:id="rId3" display="Table 14-10-0204-01 Average weekly earnings by industry, annual" xr:uid="{00000000-0004-0000-5700-000000000000}"/>
    <hyperlink ref="A62:G62" r:id="rId4" display="Statistics Canada. Table 14-10-0202-01 Employment by industry, annual" xr:uid="{00000000-0004-0000-5700-000001000000}"/>
  </hyperlinks>
  <printOptions horizontalCentered="1"/>
  <pageMargins left="0.74803149606299202" right="0.74803149606299202" top="0.98425196850393704" bottom="0.98425196850393704" header="0.511811023622047" footer="0.511811023622047"/>
  <pageSetup scale="75" firstPageNumber="27" orientation="portrait" useFirstPageNumber="1" r:id="rId5"/>
  <headerFooter alignWithMargins="0"/>
  <legacyDrawingHF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88</vt:i4>
      </vt:variant>
      <vt:variant>
        <vt:lpstr>Named Ranges</vt:lpstr>
      </vt:variant>
      <vt:variant>
        <vt:i4>87</vt:i4>
      </vt:variant>
    </vt:vector>
  </HeadingPairs>
  <TitlesOfParts>
    <vt:vector size="175" baseType="lpstr">
      <vt:lpstr>1</vt:lpstr>
      <vt:lpstr>2</vt:lpstr>
      <vt:lpstr>3</vt:lpstr>
      <vt:lpstr>4,5</vt:lpstr>
      <vt:lpstr>6</vt:lpstr>
      <vt:lpstr>7</vt:lpstr>
      <vt:lpstr>8</vt:lpstr>
      <vt:lpstr>9A</vt:lpstr>
      <vt:lpstr>9B</vt:lpstr>
      <vt:lpstr>10</vt:lpstr>
      <vt:lpstr>11a</vt:lpstr>
      <vt:lpstr>11b</vt:lpstr>
      <vt:lpstr>12</vt:lpstr>
      <vt:lpstr>13</vt:lpstr>
      <vt:lpstr>14</vt:lpstr>
      <vt:lpstr>15</vt:lpstr>
      <vt:lpstr>16,17</vt:lpstr>
      <vt:lpstr>18,19</vt:lpstr>
      <vt:lpstr>20</vt:lpstr>
      <vt:lpstr>21,22</vt:lpstr>
      <vt:lpstr>23</vt:lpstr>
      <vt:lpstr>24</vt:lpstr>
      <vt:lpstr>25,26,27</vt:lpstr>
      <vt:lpstr>28</vt:lpstr>
      <vt:lpstr>29</vt:lpstr>
      <vt:lpstr>30,31</vt:lpstr>
      <vt:lpstr>31(old)</vt:lpstr>
      <vt:lpstr>32</vt:lpstr>
      <vt:lpstr>33</vt:lpstr>
      <vt:lpstr>34,35</vt:lpstr>
      <vt:lpstr>36</vt:lpstr>
      <vt:lpstr>37</vt:lpstr>
      <vt:lpstr>38A</vt:lpstr>
      <vt:lpstr>38B</vt:lpstr>
      <vt:lpstr>39</vt:lpstr>
      <vt:lpstr>40</vt:lpstr>
      <vt:lpstr>41,42</vt:lpstr>
      <vt:lpstr>43</vt:lpstr>
      <vt:lpstr>44</vt:lpstr>
      <vt:lpstr>45</vt:lpstr>
      <vt:lpstr>46</vt:lpstr>
      <vt:lpstr>47</vt:lpstr>
      <vt:lpstr>48</vt:lpstr>
      <vt:lpstr>49</vt:lpstr>
      <vt:lpstr>50</vt:lpstr>
      <vt:lpstr>51,52</vt:lpstr>
      <vt:lpstr>53,54</vt:lpstr>
      <vt:lpstr>55</vt:lpstr>
      <vt:lpstr>56</vt:lpstr>
      <vt:lpstr>57,58</vt:lpstr>
      <vt:lpstr>59,60</vt:lpstr>
      <vt:lpstr>61,62,63</vt:lpstr>
      <vt:lpstr>64</vt:lpstr>
      <vt:lpstr>65</vt:lpstr>
      <vt:lpstr>66,67</vt:lpstr>
      <vt:lpstr>68,69</vt:lpstr>
      <vt:lpstr>70,71</vt:lpstr>
      <vt:lpstr>72,73</vt:lpstr>
      <vt:lpstr>74,75</vt:lpstr>
      <vt:lpstr>76,77</vt:lpstr>
      <vt:lpstr>78,79</vt:lpstr>
      <vt:lpstr>80</vt:lpstr>
      <vt:lpstr>81,82,83</vt:lpstr>
      <vt:lpstr>84,85</vt:lpstr>
      <vt:lpstr>86</vt:lpstr>
      <vt:lpstr>87,88</vt:lpstr>
      <vt:lpstr>89,90,91</vt:lpstr>
      <vt:lpstr>92,93,94</vt:lpstr>
      <vt:lpstr>95</vt:lpstr>
      <vt:lpstr>96</vt:lpstr>
      <vt:lpstr>97,98</vt:lpstr>
      <vt:lpstr>99</vt:lpstr>
      <vt:lpstr>100,101</vt:lpstr>
      <vt:lpstr>102,103,104</vt:lpstr>
      <vt:lpstr>105,106</vt:lpstr>
      <vt:lpstr>107</vt:lpstr>
      <vt:lpstr>108</vt:lpstr>
      <vt:lpstr>109</vt:lpstr>
      <vt:lpstr>110</vt:lpstr>
      <vt:lpstr>111</vt:lpstr>
      <vt:lpstr>112,113</vt:lpstr>
      <vt:lpstr>114</vt:lpstr>
      <vt:lpstr>115</vt:lpstr>
      <vt:lpstr>116</vt:lpstr>
      <vt:lpstr>117A</vt:lpstr>
      <vt:lpstr>117B</vt:lpstr>
      <vt:lpstr>118</vt:lpstr>
      <vt:lpstr>119</vt:lpstr>
      <vt:lpstr>'1'!Print_Area</vt:lpstr>
      <vt:lpstr>'10'!Print_Area</vt:lpstr>
      <vt:lpstr>'100,101'!Print_Area</vt:lpstr>
      <vt:lpstr>'102,103,104'!Print_Area</vt:lpstr>
      <vt:lpstr>'105,106'!Print_Area</vt:lpstr>
      <vt:lpstr>'107'!Print_Area</vt:lpstr>
      <vt:lpstr>'108'!Print_Area</vt:lpstr>
      <vt:lpstr>'109'!Print_Area</vt:lpstr>
      <vt:lpstr>'110'!Print_Area</vt:lpstr>
      <vt:lpstr>'111'!Print_Area</vt:lpstr>
      <vt:lpstr>'112,113'!Print_Area</vt:lpstr>
      <vt:lpstr>'114'!Print_Area</vt:lpstr>
      <vt:lpstr>'116'!Print_Area</vt:lpstr>
      <vt:lpstr>'117A'!Print_Area</vt:lpstr>
      <vt:lpstr>'117B'!Print_Area</vt:lpstr>
      <vt:lpstr>'118'!Print_Area</vt:lpstr>
      <vt:lpstr>'119'!Print_Area</vt:lpstr>
      <vt:lpstr>'11a'!Print_Area</vt:lpstr>
      <vt:lpstr>'11b'!Print_Area</vt:lpstr>
      <vt:lpstr>'12'!Print_Area</vt:lpstr>
      <vt:lpstr>'13'!Print_Area</vt:lpstr>
      <vt:lpstr>'14'!Print_Area</vt:lpstr>
      <vt:lpstr>'15'!Print_Area</vt:lpstr>
      <vt:lpstr>'16,17'!Print_Area</vt:lpstr>
      <vt:lpstr>'18,19'!Print_Area</vt:lpstr>
      <vt:lpstr>'2'!Print_Area</vt:lpstr>
      <vt:lpstr>'20'!Print_Area</vt:lpstr>
      <vt:lpstr>'21,22'!Print_Area</vt:lpstr>
      <vt:lpstr>'23'!Print_Area</vt:lpstr>
      <vt:lpstr>'24'!Print_Area</vt:lpstr>
      <vt:lpstr>'25,26,27'!Print_Area</vt:lpstr>
      <vt:lpstr>'28'!Print_Area</vt:lpstr>
      <vt:lpstr>'29'!Print_Area</vt:lpstr>
      <vt:lpstr>'3'!Print_Area</vt:lpstr>
      <vt:lpstr>'30,31'!Print_Area</vt:lpstr>
      <vt:lpstr>'31(old)'!Print_Area</vt:lpstr>
      <vt:lpstr>'32'!Print_Area</vt:lpstr>
      <vt:lpstr>'33'!Print_Area</vt:lpstr>
      <vt:lpstr>'34,35'!Print_Area</vt:lpstr>
      <vt:lpstr>'36'!Print_Area</vt:lpstr>
      <vt:lpstr>'37'!Print_Area</vt:lpstr>
      <vt:lpstr>'38A'!Print_Area</vt:lpstr>
      <vt:lpstr>'38B'!Print_Area</vt:lpstr>
      <vt:lpstr>'39'!Print_Area</vt:lpstr>
      <vt:lpstr>'4,5'!Print_Area</vt:lpstr>
      <vt:lpstr>'40'!Print_Area</vt:lpstr>
      <vt:lpstr>'41,42'!Print_Area</vt:lpstr>
      <vt:lpstr>'43'!Print_Area</vt:lpstr>
      <vt:lpstr>'44'!Print_Area</vt:lpstr>
      <vt:lpstr>'45'!Print_Area</vt:lpstr>
      <vt:lpstr>'46'!Print_Area</vt:lpstr>
      <vt:lpstr>'47'!Print_Area</vt:lpstr>
      <vt:lpstr>'48'!Print_Area</vt:lpstr>
      <vt:lpstr>'49'!Print_Area</vt:lpstr>
      <vt:lpstr>'50'!Print_Area</vt:lpstr>
      <vt:lpstr>'51,52'!Print_Area</vt:lpstr>
      <vt:lpstr>'53,54'!Print_Area</vt:lpstr>
      <vt:lpstr>'55'!Print_Area</vt:lpstr>
      <vt:lpstr>'56'!Print_Area</vt:lpstr>
      <vt:lpstr>'57,58'!Print_Area</vt:lpstr>
      <vt:lpstr>'59,60'!Print_Area</vt:lpstr>
      <vt:lpstr>'6'!Print_Area</vt:lpstr>
      <vt:lpstr>'61,62,63'!Print_Area</vt:lpstr>
      <vt:lpstr>'64'!Print_Area</vt:lpstr>
      <vt:lpstr>'65'!Print_Area</vt:lpstr>
      <vt:lpstr>'66,67'!Print_Area</vt:lpstr>
      <vt:lpstr>'68,69'!Print_Area</vt:lpstr>
      <vt:lpstr>'7'!Print_Area</vt:lpstr>
      <vt:lpstr>'70,71'!Print_Area</vt:lpstr>
      <vt:lpstr>'72,73'!Print_Area</vt:lpstr>
      <vt:lpstr>'74,75'!Print_Area</vt:lpstr>
      <vt:lpstr>'76,77'!Print_Area</vt:lpstr>
      <vt:lpstr>'78,79'!Print_Area</vt:lpstr>
      <vt:lpstr>'8'!Print_Area</vt:lpstr>
      <vt:lpstr>'80'!Print_Area</vt:lpstr>
      <vt:lpstr>'81,82,83'!Print_Area</vt:lpstr>
      <vt:lpstr>'84,85'!Print_Area</vt:lpstr>
      <vt:lpstr>'86'!Print_Area</vt:lpstr>
      <vt:lpstr>'87,88'!Print_Area</vt:lpstr>
      <vt:lpstr>'89,90,91'!Print_Area</vt:lpstr>
      <vt:lpstr>'92,93,94'!Print_Area</vt:lpstr>
      <vt:lpstr>'95'!Print_Area</vt:lpstr>
      <vt:lpstr>'96'!Print_Area</vt:lpstr>
      <vt:lpstr>'97,98'!Print_Area</vt:lpstr>
      <vt:lpstr>'99'!Print_Area</vt:lpstr>
      <vt:lpstr>'9A'!Print_Area</vt:lpstr>
      <vt:lpstr>'9B'!Print_Area</vt:lpstr>
    </vt:vector>
  </TitlesOfParts>
  <Company>PEI Provincial Government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CDMOSLEY</dc:creator>
  <cp:lastModifiedBy>Colin Mosley</cp:lastModifiedBy>
  <cp:lastPrinted>2021-06-30T14:04:28Z</cp:lastPrinted>
  <dcterms:created xsi:type="dcterms:W3CDTF">2000-01-25T16:03:13Z</dcterms:created>
  <dcterms:modified xsi:type="dcterms:W3CDTF">2021-07-12T14:34:33Z</dcterms:modified>
</cp:coreProperties>
</file>